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21720" windowHeight="11850" tabRatio="604" activeTab="0"/>
  </bookViews>
  <sheets>
    <sheet name="DCFs" sheetId="1" r:id="rId1"/>
  </sheets>
  <definedNames>
    <definedName name="BW_food">#REF!</definedName>
    <definedName name="EF_food">#REF!</definedName>
    <definedName name="ET_adult_active">#REF!</definedName>
    <definedName name="ET_adult_sedentary">#REF!</definedName>
    <definedName name="ET_adult_total">#REF!</definedName>
    <definedName name="ET_frac_offsite">#REF!</definedName>
    <definedName name="ET_frac_site">#REF!</definedName>
    <definedName name="ET_frac_site_active">#REF!</definedName>
    <definedName name="ET_frac_site_sedentary">#REF!</definedName>
    <definedName name="Inh_adult_active">#REF!</definedName>
    <definedName name="Inh_adult_sedentary">#REF!</definedName>
    <definedName name="IR_beef">#REF!</definedName>
    <definedName name="IR_game">#REF!</definedName>
    <definedName name="IRsoil_adult">#REF!</definedName>
    <definedName name="IRwater_adult">#REF!</definedName>
    <definedName name="ranch_hand_exposure_area">#REF!</definedName>
    <definedName name="recreational_exposure_area">#REF!</definedName>
  </definedNames>
  <calcPr fullCalcOnLoad="1"/>
</workbook>
</file>

<file path=xl/comments1.xml><?xml version="1.0" encoding="utf-8"?>
<comments xmlns="http://schemas.openxmlformats.org/spreadsheetml/2006/main">
  <authors>
    <author>John Tauxe</author>
    <author> Ralph Perona</author>
  </authors>
  <commentList>
    <comment ref="J47" authorId="0">
      <text>
        <r>
          <rPr>
            <sz val="10"/>
            <rFont val="Tahoma"/>
            <family val="2"/>
          </rPr>
          <t>Bi212 splits its decay to 35.93% to Tl208, and 64.07% to Po212, both of which decay to stable Pb208.</t>
        </r>
      </text>
    </comment>
    <comment ref="J48" authorId="0">
      <text>
        <r>
          <rPr>
            <sz val="10"/>
            <rFont val="Tahoma"/>
            <family val="2"/>
          </rPr>
          <t>Po212 decays directly to stable Pb208, not to Tl208.</t>
        </r>
      </text>
    </comment>
    <comment ref="X27" authorId="1">
      <text>
        <r>
          <rPr>
            <b/>
            <sz val="8"/>
            <rFont val="Tahoma"/>
            <family val="2"/>
          </rPr>
          <t xml:space="preserve"> Ralph Perona:</t>
        </r>
        <r>
          <rPr>
            <sz val="8"/>
            <rFont val="Tahoma"/>
            <family val="2"/>
          </rPr>
          <t xml:space="preserve">
No ingestion DCF for Rn-222</t>
        </r>
      </text>
    </comment>
    <comment ref="W27" authorId="1">
      <text>
        <r>
          <rPr>
            <b/>
            <sz val="8"/>
            <rFont val="Tahoma"/>
            <family val="2"/>
          </rPr>
          <t xml:space="preserve"> Ralph Perona:</t>
        </r>
        <r>
          <rPr>
            <sz val="8"/>
            <rFont val="Tahoma"/>
            <family val="2"/>
          </rPr>
          <t xml:space="preserve">
The Dose Conversion Factor (DCF) for radon-222 and progeny was derived from recommendations provided in ICRP's draft report for consultation titled 'Lung cancer risk from radon and progeny", ICRP ref 4843-4564-6599, published on July 27, 2010.  A range of 3 - 6 mSv-m3/mJ-hr is given for the Rn-222 DCF, calculated using ICRP's Human Respiratory Tract Model.  The main sources of uncertainty related to this range are the activity size distribution of aerosols for radon progeny, and the breathing rates (ICRP 2010; B 6).   
In Section B 11 of Appendix B to ICRP (2010), the inhalation rate for a "standard worker" associated with the upper-end DCF estimate of 6 mSv-m3/mJ-hr is given as 1.2 m3/hr. ICRP states, "For typical aerosol conditions in home and mines the effective dose is about 3.7 mSv-m3/mJ-hr. However, assuming the same aerosol conditions as for a home but with a breathing rate for a standard worker (1.2 m3/hr) the effective dose increases from 3.7 to 6 mSv-m3/mJ-hr." This indicates that approximately 75% of the range of 3 - 6 mSv-m3/mJ-hr given for the Rn-222 DCF may be related to inhalation rate.  Based on this observation, a breathing rate normalized Rn-222 DCF was calculated.  The units for alpha energy (mJ) were converted to an equivalent activity (Bq) for radon-222 according to units definitions in the glossary of ICRP (July 2010). 
The Rn-222 DCF (Sv/Bq) was calculated as: ( 0.006 Sv-m3/mJ-hr * 5.56E-06 mJ/Bq ) / 1.2 m3/hr. </t>
        </r>
      </text>
    </comment>
    <comment ref="U41" authorId="1">
      <text>
        <r>
          <rPr>
            <b/>
            <sz val="8"/>
            <rFont val="Tahoma"/>
            <family val="2"/>
          </rPr>
          <t xml:space="preserve"> Ralph Perona:</t>
        </r>
        <r>
          <rPr>
            <sz val="8"/>
            <rFont val="Tahoma"/>
            <family val="2"/>
          </rPr>
          <t xml:space="preserve">
The Th-227 inhal DCF for slow absorption is used here.  I assume that ingrowth of Th-227 (half life = 2.7 week) is such that it reaches equilibrium with Ac-227 in the lung before too much Ac-227 (assumed weeks clearance time) is cleared from the lung. </t>
        </r>
      </text>
    </comment>
    <comment ref="U69" authorId="1">
      <text>
        <r>
          <rPr>
            <b/>
            <sz val="8"/>
            <rFont val="Tahoma"/>
            <family val="2"/>
          </rPr>
          <t xml:space="preserve"> Ralph Perona:</t>
        </r>
        <r>
          <rPr>
            <sz val="8"/>
            <rFont val="Tahoma"/>
            <family val="2"/>
          </rPr>
          <t xml:space="preserve">
The Th-231 inhal DCF for slow absorption is used here.  Th-231 (half life = 1 day) is assumed to come into equilibrium with U-235 in the lung before it is cleared according to a medium (weeks) clearance rate.</t>
        </r>
      </text>
    </comment>
    <comment ref="Y20" authorId="1">
      <text>
        <r>
          <rPr>
            <b/>
            <sz val="8"/>
            <rFont val="Tahoma"/>
            <family val="2"/>
          </rPr>
          <t xml:space="preserve"> Ralph Perona:</t>
        </r>
        <r>
          <rPr>
            <sz val="8"/>
            <rFont val="Tahoma"/>
            <family val="2"/>
          </rPr>
          <t xml:space="preserve">
The insoluble form of plutonium, associated with inorganic compounds, is assumed to be applicable at ES.</t>
        </r>
      </text>
    </comment>
    <comment ref="X21" authorId="1">
      <text>
        <r>
          <rPr>
            <b/>
            <sz val="8"/>
            <rFont val="Tahoma"/>
            <family val="2"/>
          </rPr>
          <t xml:space="preserve"> Ralph Perona:</t>
        </r>
        <r>
          <rPr>
            <sz val="8"/>
            <rFont val="Tahoma"/>
            <family val="2"/>
          </rPr>
          <t xml:space="preserve">
The roll-up DCF for Pb-210+D uses the Po-210 DCF for insoluble (inorganic) forms of polonium.</t>
        </r>
      </text>
    </comment>
    <comment ref="L9" authorId="1">
      <text>
        <r>
          <rPr>
            <b/>
            <sz val="8"/>
            <rFont val="Tahoma"/>
            <family val="2"/>
          </rPr>
          <t xml:space="preserve"> Ralph Perona:</t>
        </r>
        <r>
          <rPr>
            <sz val="8"/>
            <rFont val="Tahoma"/>
            <family val="2"/>
          </rPr>
          <t xml:space="preserve">
Identified as the highest contributor to total emitted energy of any radiation type (gamma + x-ray; electron MAX(beta-, IC electrons, or auger electrons); alpha).  RadSum32 Code, fourth column (Energy)</t>
        </r>
      </text>
    </comment>
    <comment ref="M9" authorId="1">
      <text>
        <r>
          <rPr>
            <b/>
            <sz val="8"/>
            <rFont val="Tahoma"/>
            <family val="2"/>
          </rPr>
          <t xml:space="preserve"> Ralph Perona:</t>
        </r>
        <r>
          <rPr>
            <sz val="8"/>
            <rFont val="Tahoma"/>
            <family val="2"/>
          </rPr>
          <t xml:space="preserve">
Identified as the mean particle energy for the dominant internal decay mode.  RadSum32 Code, fifth column (Mean Energy)</t>
        </r>
      </text>
    </comment>
    <comment ref="O9" authorId="1">
      <text>
        <r>
          <rPr>
            <b/>
            <sz val="8"/>
            <rFont val="Tahoma"/>
            <family val="2"/>
          </rPr>
          <t xml:space="preserve"> Ralph Perona:</t>
        </r>
        <r>
          <rPr>
            <sz val="8"/>
            <rFont val="Tahoma"/>
            <family val="2"/>
          </rPr>
          <t xml:space="preserve">
Identified as the energy of gamma + x-ray.  If there are no photon emissions, identified as the highest energy among beta-, IC electrons, and auger electrons.  RadSum32 Code, fourth column (Energy)</t>
        </r>
      </text>
    </comment>
    <comment ref="P9" authorId="1">
      <text>
        <r>
          <rPr>
            <b/>
            <sz val="8"/>
            <rFont val="Tahoma"/>
            <family val="2"/>
          </rPr>
          <t xml:space="preserve"> Ralph Perona:</t>
        </r>
        <r>
          <rPr>
            <sz val="8"/>
            <rFont val="Tahoma"/>
            <family val="2"/>
          </rPr>
          <t xml:space="preserve">
Identified as the mean particle energy for the dominant external decay mode.  RadSum32 Code, fifth column (Mean Energy).
Comments are included in each cell where the dominant type of photon emission (x-ray of gamma) was close to an REF threshold as ID'ed in cells O5 and O6.</t>
        </r>
      </text>
    </comment>
    <comment ref="L14" authorId="1">
      <text>
        <r>
          <rPr>
            <b/>
            <sz val="8"/>
            <rFont val="Tahoma"/>
            <family val="2"/>
          </rPr>
          <t xml:space="preserve"> Ralph Perona:</t>
        </r>
        <r>
          <rPr>
            <sz val="8"/>
            <rFont val="Tahoma"/>
            <family val="2"/>
          </rPr>
          <t xml:space="preserve">
beta- of 0.0489 MeV about 2x photon energy of 0.0246 MeV.  Photon mean energy of ~0.03 MeV is at lowest REF cutoff, hence has higher effectiveness than beta, but for iodine this is less relevant since the critical dose is in the thyroid where beta energy will be delivered.</t>
        </r>
      </text>
    </comment>
    <comment ref="P32" authorId="1">
      <text>
        <r>
          <rPr>
            <b/>
            <sz val="8"/>
            <rFont val="Tahoma"/>
            <family val="2"/>
          </rPr>
          <t xml:space="preserve"> Ralph Perona:</t>
        </r>
        <r>
          <rPr>
            <sz val="8"/>
            <rFont val="Tahoma"/>
            <family val="2"/>
          </rPr>
          <t xml:space="preserve">
Total gamma energy is 1.205E-04 MeV, and total x-ray energy is 1.107E-04 MeV.  Because the mean photon energy of x-rays (0.0159 MeV) has more "REF potency" than the gamma (mean energy of 0.0877 MeV), I selected the x-ray particle energy even though x-rays contribute slightly less to the total photon emissions.</t>
        </r>
      </text>
    </comment>
    <comment ref="L34" authorId="1">
      <text>
        <r>
          <rPr>
            <b/>
            <sz val="8"/>
            <rFont val="Tahoma"/>
            <family val="2"/>
          </rPr>
          <t xml:space="preserve"> Ralph Perona:</t>
        </r>
        <r>
          <rPr>
            <sz val="8"/>
            <rFont val="Tahoma"/>
            <family val="2"/>
          </rPr>
          <t xml:space="preserve">
The total beta- energy of 0.343 MeV is 6x larger than the photon energy of 0.059 MeV, but the photon particle energy is within the 0.03 - 0.25 MeV range.  Not so close; I stuck with the beta- mean particle energy (also 0.343 MeV).</t>
        </r>
      </text>
    </comment>
    <comment ref="P35" authorId="1">
      <text>
        <r>
          <rPr>
            <b/>
            <sz val="8"/>
            <rFont val="Tahoma"/>
            <family val="2"/>
          </rPr>
          <t xml:space="preserve"> Ralph Perona:</t>
        </r>
        <r>
          <rPr>
            <sz val="8"/>
            <rFont val="Tahoma"/>
            <family val="2"/>
          </rPr>
          <t xml:space="preserve">
Total gamma energy is 0.087 MeV, with a mean particle energy of 0.254 MeV.  Total x-ray energy is 0.047 MeV, with a mean particle energy of 0.064 MeV.  Because mean gamma particle energy is only slightly above the cut-off, and because x-rays contribute about 1/3 of total photon energy, I assigned a mean photon particle energy of 0.25 MeV in order to address uncertainty in dose and effects.</t>
        </r>
      </text>
    </comment>
    <comment ref="P42" authorId="1">
      <text>
        <r>
          <rPr>
            <b/>
            <sz val="8"/>
            <rFont val="Tahoma"/>
            <family val="2"/>
          </rPr>
          <t xml:space="preserve"> Ralph Perona:</t>
        </r>
        <r>
          <rPr>
            <sz val="8"/>
            <rFont val="Tahoma"/>
            <family val="2"/>
          </rPr>
          <t xml:space="preserve">
Total photon energy is 0.0033 MeV, with about 40% coming from x-rays (mean particle energy of 0.015 MeV) and 60% coming from gamma (mean particle energy of 0.115 MeV).  Because x-ray energy contributes only slightly less than gamma to total photon energy, and because x-rays have a larger REF value, I assigned a mean photon particle energy of 0.015 MeV in order to address uncertainty in dose and effects.</t>
        </r>
      </text>
    </comment>
    <comment ref="P53" authorId="1">
      <text>
        <r>
          <rPr>
            <b/>
            <sz val="8"/>
            <rFont val="Tahoma"/>
            <family val="2"/>
          </rPr>
          <t xml:space="preserve"> Ralph Perona:</t>
        </r>
        <r>
          <rPr>
            <sz val="8"/>
            <rFont val="Tahoma"/>
            <family val="2"/>
          </rPr>
          <t xml:space="preserve">
Total photon energy is 0.0178 MeV, with about 30% coming from x-rays (mean particle energy of 0.027 MeV) and 70% coming from gamma (mean particle energy of 0.128 MeV).  Because x-ray particle energy is very close to the 0.03 MeV cut-off, and because x-rays are only 30% contributors to total photon energy, I assigned a mean photon particle energy of 0.128 MeV for the gamma emissions.</t>
        </r>
      </text>
    </comment>
    <comment ref="P63" authorId="1">
      <text>
        <r>
          <rPr>
            <b/>
            <sz val="8"/>
            <rFont val="Tahoma"/>
            <family val="2"/>
          </rPr>
          <t xml:space="preserve"> Ralph Perona:</t>
        </r>
        <r>
          <rPr>
            <sz val="8"/>
            <rFont val="Tahoma"/>
            <family val="2"/>
          </rPr>
          <t xml:space="preserve">
Total photon energy is 0.048 MeV, with about 25% coming from x-rays (mean particle energy of 0.0164 MeV) and 75% coming from gamma (mean particle energy of 0.164 MeV).  I assigned a mean photon particle energy of 0.164 MeV for the gamma emissions.</t>
        </r>
      </text>
    </comment>
    <comment ref="P68" authorId="1">
      <text>
        <r>
          <rPr>
            <b/>
            <sz val="8"/>
            <rFont val="Tahoma"/>
            <family val="2"/>
          </rPr>
          <t xml:space="preserve"> Ralph Perona:</t>
        </r>
        <r>
          <rPr>
            <sz val="8"/>
            <rFont val="Tahoma"/>
            <family val="2"/>
          </rPr>
          <t xml:space="preserve">
Total gamma energy is 0.0131 MeV, and total x-ray energy is 0.0126 MeV.  Because the mean photon energy of x-rays (0.0170 MeV) has more "REF potency" than the gamma (mean energy of 0.051 MeV), I selected the x-ray particle energy even though x-rays contribute slightly less to the total photon emissions.</t>
        </r>
      </text>
    </comment>
    <comment ref="M68" authorId="1">
      <text>
        <r>
          <rPr>
            <b/>
            <sz val="8"/>
            <rFont val="Tahoma"/>
            <family val="2"/>
          </rPr>
          <t xml:space="preserve"> Ralph Perona:</t>
        </r>
        <r>
          <rPr>
            <sz val="8"/>
            <rFont val="Tahoma"/>
            <family val="2"/>
          </rPr>
          <t xml:space="preserve">
The mean particle energy of 0.0771 MeV pertains to  beta- energy of 0.0771 MeV.  There are also IC electron emissions with a total energy of 0.071 MeV and mean particle energy of 0.029 MeV, and auger electron emissions (total energy = 0.017 MeV; mean particle energy of 0.0047 MeV)</t>
        </r>
      </text>
    </comment>
    <comment ref="P75" authorId="1">
      <text>
        <r>
          <rPr>
            <b/>
            <sz val="8"/>
            <rFont val="Tahoma"/>
            <family val="2"/>
          </rPr>
          <t xml:space="preserve"> Ralph Perona:</t>
        </r>
        <r>
          <rPr>
            <sz val="8"/>
            <rFont val="Tahoma"/>
            <family val="2"/>
          </rPr>
          <t xml:space="preserve">
Total photon energy is 0.0346 MeV, with about 45% coming from x-rays (mean particle energy of 0.0233 MeV) and 55% coming from gamma (mean particle energy of 0.0651 MeV).  Because total x-ray energy is almost equivalent to gamma, and because mean gamma energy is near the lower cut-off, I assigned a mean photon particle energy of 0.0233 MeV for the x-ray emissions.</t>
        </r>
      </text>
    </comment>
    <comment ref="M76" authorId="1">
      <text>
        <r>
          <rPr>
            <b/>
            <sz val="8"/>
            <rFont val="Tahoma"/>
            <family val="2"/>
          </rPr>
          <t xml:space="preserve"> Ralph Perona:</t>
        </r>
        <r>
          <rPr>
            <sz val="8"/>
            <rFont val="Tahoma"/>
            <family val="2"/>
          </rPr>
          <t xml:space="preserve">
The two highest contributors to total emitted energy (gamma at 0.16 MeV and IC electrons at 0.12 MeV) both had mean particle energies above the cut-off for applying REF distributions.</t>
        </r>
      </text>
    </comment>
    <comment ref="P83" authorId="1">
      <text>
        <r>
          <rPr>
            <b/>
            <sz val="8"/>
            <rFont val="Tahoma"/>
            <family val="2"/>
          </rPr>
          <t xml:space="preserve"> Ralph Perona:</t>
        </r>
        <r>
          <rPr>
            <sz val="8"/>
            <rFont val="Tahoma"/>
            <family val="2"/>
          </rPr>
          <t xml:space="preserve">
Total photon energy is 0.0326 MeV, with about 33% coming from x-rays (mean particle energy of 0.0164 MeV) and 66% coming from gamma (mean particle energy of 0.0574 MeV).  Because total x-ray energy is a significant contributor to total photon energy, and because mean gamma energy is near the lower cut-off, I assigned a mean photon particle energy of 0.0164 MeV for the x-ray emissions.</t>
        </r>
      </text>
    </comment>
    <comment ref="N27" authorId="1">
      <text>
        <r>
          <rPr>
            <b/>
            <sz val="8"/>
            <rFont val="Tahoma"/>
            <family val="2"/>
          </rPr>
          <t xml:space="preserve"> Ralph Perona:</t>
        </r>
        <r>
          <rPr>
            <sz val="8"/>
            <rFont val="Tahoma"/>
            <family val="2"/>
          </rPr>
          <t xml:space="preserve">
Robert Lee
Hi David-- as far as I can tell from your REF paper-- the REF for alpha parti.cles should be applicable to radon, correct? Any special considerations?
Reply to my question regading applicablity of alpha REF
Yes, if you calculate the risk of lung cancer from exposure to radon on the basis of an estimate of absorbed dose.</t>
        </r>
      </text>
    </comment>
    <comment ref="U50" authorId="1">
      <text>
        <r>
          <rPr>
            <b/>
            <sz val="8"/>
            <rFont val="Tahoma"/>
            <family val="2"/>
          </rPr>
          <t xml:space="preserve"> Ralph Perona:</t>
        </r>
        <r>
          <rPr>
            <sz val="8"/>
            <rFont val="Tahoma"/>
            <family val="2"/>
          </rPr>
          <t xml:space="preserve">
The Th-228 inhal DCF for slow absorption is used here.  Progeny are assumed to come into equilibrium with Th-238 in the lung before it is cleared according to a slow (years) clearance rate.</t>
        </r>
      </text>
    </comment>
    <comment ref="U60" authorId="1">
      <text>
        <r>
          <rPr>
            <b/>
            <sz val="8"/>
            <rFont val="Tahoma"/>
            <family val="2"/>
          </rPr>
          <t xml:space="preserve"> Ralph Perona:</t>
        </r>
        <r>
          <rPr>
            <sz val="8"/>
            <rFont val="Tahoma"/>
            <family val="2"/>
          </rPr>
          <t xml:space="preserve">
The Th-229 inhal DCF for slow absorption is used here.  Progeny are assumed to come into equilibrium with Th-239 in the lung before it is cleared according to a slow (years) clearance rate.</t>
        </r>
      </text>
    </comment>
    <comment ref="U74" authorId="1">
      <text>
        <r>
          <rPr>
            <b/>
            <sz val="8"/>
            <rFont val="Tahoma"/>
            <family val="2"/>
          </rPr>
          <t xml:space="preserve"> Ralph Perona:</t>
        </r>
        <r>
          <rPr>
            <sz val="8"/>
            <rFont val="Tahoma"/>
            <family val="2"/>
          </rPr>
          <t xml:space="preserve">
The Th-234 inhal DCF for slow absorption is used here.  I assume that ingrowth of Th-234 (half life = 3.4 week) is such that it reaches equilibrium with U-238 in the lung before too much U-238 (weeks clearance time) is cleared from the lung. </t>
        </r>
      </text>
    </comment>
    <comment ref="P14" authorId="1">
      <text>
        <r>
          <rPr>
            <b/>
            <sz val="8"/>
            <rFont val="Tahoma"/>
            <family val="2"/>
          </rPr>
          <t xml:space="preserve"> Ralph Perona:</t>
        </r>
        <r>
          <rPr>
            <sz val="8"/>
            <rFont val="Tahoma"/>
            <family val="2"/>
          </rPr>
          <t xml:space="preserve">
This is the lower of gamma and x-ray; puts I-129 in the &lt;= 0.03 MeV group which both photon energies are near the border of.</t>
        </r>
      </text>
    </comment>
    <comment ref="P18" authorId="1">
      <text>
        <r>
          <rPr>
            <b/>
            <sz val="8"/>
            <rFont val="Tahoma"/>
            <family val="2"/>
          </rPr>
          <t xml:space="preserve"> Ralph Perona:</t>
        </r>
        <r>
          <rPr>
            <sz val="8"/>
            <rFont val="Tahoma"/>
            <family val="2"/>
          </rPr>
          <t xml:space="preserve">
This is the lower of gamma and x-ray; puts Pb-210 in the &lt;= 0.03 MeV group which both photon energies are near the border of.</t>
        </r>
      </text>
    </comment>
    <comment ref="P51" authorId="1">
      <text>
        <r>
          <rPr>
            <b/>
            <sz val="8"/>
            <rFont val="Tahoma"/>
            <family val="2"/>
          </rPr>
          <t xml:space="preserve"> Ralph Perona:</t>
        </r>
        <r>
          <rPr>
            <sz val="8"/>
            <rFont val="Tahoma"/>
            <family val="2"/>
          </rPr>
          <t xml:space="preserve">
Total photon energy is 0.0959 MeV, with about 64% coming from x-rays (mean particle energy of 0.047 MeV) and 36% coming from gamma (mean particle energy of 0.131 MeV).  Because x-ray particle energy is very close to the 0.03 MeV cut-off, and because gamma is only a 34% contributor to total photon energy, I assigned a mean photon particle energy of 0.047 MeV for the x-ray emissions.</t>
        </r>
      </text>
    </comment>
    <comment ref="P82" authorId="1">
      <text>
        <r>
          <rPr>
            <b/>
            <sz val="8"/>
            <rFont val="Tahoma"/>
            <family val="2"/>
          </rPr>
          <t xml:space="preserve"> Ralph Perona:</t>
        </r>
        <r>
          <rPr>
            <sz val="8"/>
            <rFont val="Tahoma"/>
            <family val="2"/>
          </rPr>
          <t xml:space="preserve">
This is the lower of gamma and x-ray; puts Pu-242 in the &lt;= 0.03 MeV group which both photon energies are near the border of.</t>
        </r>
      </text>
    </comment>
    <comment ref="P81" authorId="1">
      <text>
        <r>
          <rPr>
            <b/>
            <sz val="8"/>
            <rFont val="Tahoma"/>
            <family val="2"/>
          </rPr>
          <t xml:space="preserve"> Ralph Perona:</t>
        </r>
        <r>
          <rPr>
            <sz val="8"/>
            <rFont val="Tahoma"/>
            <family val="2"/>
          </rPr>
          <t xml:space="preserve">
Total photon energy is 2.5E-06 MeV, with about 83% coming from x-rays (mean particle energy of 0.029 MeV) and 17% coming from gamma (mean particle energy of 0.12 MeV).  Because most photon energy is from x-rays, I assigned a mean photon particle energy of 0.0289 MeV for the x-ray emissions.</t>
        </r>
      </text>
    </comment>
    <comment ref="P80" authorId="1">
      <text>
        <r>
          <rPr>
            <b/>
            <sz val="8"/>
            <rFont val="Tahoma"/>
            <family val="2"/>
          </rPr>
          <t xml:space="preserve"> Ralph Perona:</t>
        </r>
        <r>
          <rPr>
            <sz val="8"/>
            <rFont val="Tahoma"/>
            <family val="2"/>
          </rPr>
          <t xml:space="preserve">
This is the lower of gamma and x-ray; puts Pu-240 in the &lt;= 0.03 MeV group which both photon energies are near the border of.</t>
        </r>
      </text>
    </comment>
    <comment ref="P71" authorId="1">
      <text>
        <r>
          <rPr>
            <b/>
            <sz val="8"/>
            <rFont val="Tahoma"/>
            <family val="2"/>
          </rPr>
          <t xml:space="preserve"> Ralph Perona:</t>
        </r>
        <r>
          <rPr>
            <sz val="8"/>
            <rFont val="Tahoma"/>
            <family val="2"/>
          </rPr>
          <t xml:space="preserve">
This is the lower of gamma and x-ray; puts U-238 in the &lt;= 0.03 MeV group which both photon energies are near the border of.</t>
        </r>
      </text>
    </comment>
    <comment ref="P70" authorId="1">
      <text>
        <r>
          <rPr>
            <b/>
            <sz val="8"/>
            <rFont val="Tahoma"/>
            <family val="2"/>
          </rPr>
          <t xml:space="preserve"> Ralph Perona:</t>
        </r>
        <r>
          <rPr>
            <sz val="8"/>
            <rFont val="Tahoma"/>
            <family val="2"/>
          </rPr>
          <t xml:space="preserve">
This is the lower of gamma and x-ray; puts U-236 in the &lt;= 0.03 MeV group which both photon energies are near the border of.</t>
        </r>
      </text>
    </comment>
    <comment ref="P66" authorId="1">
      <text>
        <r>
          <rPr>
            <b/>
            <sz val="8"/>
            <rFont val="Tahoma"/>
            <family val="2"/>
          </rPr>
          <t xml:space="preserve"> Ralph Perona:</t>
        </r>
        <r>
          <rPr>
            <sz val="8"/>
            <rFont val="Tahoma"/>
            <family val="2"/>
          </rPr>
          <t xml:space="preserve">
This is the lower of gamma and x-ray; puts U-234 in the &lt;= 0.03 MeV group which both photon energies are near the border of.</t>
        </r>
      </text>
    </comment>
    <comment ref="P65" authorId="1">
      <text>
        <r>
          <rPr>
            <b/>
            <sz val="8"/>
            <rFont val="Tahoma"/>
            <family val="2"/>
          </rPr>
          <t xml:space="preserve"> Ralph Perona:</t>
        </r>
        <r>
          <rPr>
            <sz val="8"/>
            <rFont val="Tahoma"/>
            <family val="2"/>
          </rPr>
          <t xml:space="preserve">
Total photon energy is 0.00133 MeV, with about 78% coming from x-rays (mean particle energy of 0.0016 MeV) and 22% coming from gamma (mean particle energy of 0.11 MeV).  Because most photon energy is from x-rays, I assigned a mean photon particle energy of 0.0159 MeV for the x-ray emissions.</t>
        </r>
      </text>
    </comment>
    <comment ref="P64" authorId="1">
      <text>
        <r>
          <rPr>
            <b/>
            <sz val="8"/>
            <rFont val="Tahoma"/>
            <family val="2"/>
          </rPr>
          <t xml:space="preserve"> Ralph Perona:</t>
        </r>
        <r>
          <rPr>
            <sz val="8"/>
            <rFont val="Tahoma"/>
            <family val="2"/>
          </rPr>
          <t xml:space="preserve">
Total photon energy is 0.00133 MeV, with about 89% coming from x-rays (mean particle energy of 0.015 MeV) and 11% coming from gamma (mean particle energy of 0.082 MeV).  Because most photon energy is from x-rays, I assigned a mean photon particle energy of 0.0154 MeV for the x-ray emissions.</t>
        </r>
      </text>
    </comment>
    <comment ref="P62" authorId="1">
      <text>
        <r>
          <rPr>
            <b/>
            <sz val="8"/>
            <rFont val="Tahoma"/>
            <family val="2"/>
          </rPr>
          <t xml:space="preserve"> Ralph Perona:</t>
        </r>
        <r>
          <rPr>
            <sz val="8"/>
            <rFont val="Tahoma"/>
            <family val="2"/>
          </rPr>
          <t xml:space="preserve">
Total photon energy is 0.00133 MeV, with about 88% coming from x-rays (mean particle energy of 0.015 MeV) and 12% coming from gamma (mean particle energy of 0.071 MeV).  Because most photon energy is from x-rays, I assigned a mean photon particle energy of 0.0146 MeV for the x-ray emissions.</t>
        </r>
      </text>
    </comment>
    <comment ref="P61" authorId="1">
      <text>
        <r>
          <rPr>
            <b/>
            <sz val="8"/>
            <rFont val="Tahoma"/>
            <family val="2"/>
          </rPr>
          <t xml:space="preserve"> Ralph Perona:</t>
        </r>
        <r>
          <rPr>
            <sz val="8"/>
            <rFont val="Tahoma"/>
            <family val="2"/>
          </rPr>
          <t xml:space="preserve">
Total photon energy is 0.00155 MeV, with about 77% coming from x-rays (mean particle energy of 0.015 MeV) and 23% coming from gamma (mean particle energy of 0.083 MeV).  Because most photon energy is from x-rays, I assigned a mean photon particle energy of 0.0146 MeV for the x-ray emissions.</t>
        </r>
      </text>
    </comment>
    <comment ref="K9" authorId="1">
      <text>
        <r>
          <rPr>
            <b/>
            <sz val="8"/>
            <rFont val="Tahoma"/>
            <family val="2"/>
          </rPr>
          <t xml:space="preserve"> Ralph Perona:</t>
        </r>
        <r>
          <rPr>
            <sz val="8"/>
            <rFont val="Tahoma"/>
            <family val="2"/>
          </rPr>
          <t xml:space="preserve">
From Tuli (2005).  When no branching is specified in Tuli (2005), the value is shown as 1.  When a negligible branching fraction was ignored in the interest of compuational efficiency, this is discussed in a comment field for that nuclide. Branching fractions pertain only to progeny of Species, which have no initial inventory.
Decay chains identified in "Radiological Toolbox",  Version 2.0.0, August 2006.</t>
        </r>
      </text>
    </comment>
    <comment ref="K37" authorId="1">
      <text>
        <r>
          <rPr>
            <b/>
            <sz val="8"/>
            <rFont val="Tahoma"/>
            <family val="2"/>
          </rPr>
          <t xml:space="preserve"> Ralph Perona:</t>
        </r>
        <r>
          <rPr>
            <sz val="8"/>
            <rFont val="Tahoma"/>
            <family val="2"/>
          </rPr>
          <t xml:space="preserve">
In Tuli (2005), the decay mode is qualified as "beta 2.3E-04%".   No branching indicated in Radiological Toolbox".</t>
        </r>
      </text>
    </comment>
    <comment ref="K43" authorId="1">
      <text>
        <r>
          <rPr>
            <b/>
            <sz val="8"/>
            <rFont val="Tahoma"/>
            <family val="2"/>
          </rPr>
          <t xml:space="preserve"> Ralph Perona:</t>
        </r>
        <r>
          <rPr>
            <sz val="8"/>
            <rFont val="Tahoma"/>
            <family val="2"/>
          </rPr>
          <t xml:space="preserve">
In Tuli (2005), the decay mode is qualified as "C-14 4.0E-09%".   No branching indicated in Radiological Toolbox".</t>
        </r>
      </text>
    </comment>
    <comment ref="K42" authorId="1">
      <text>
        <r>
          <rPr>
            <b/>
            <sz val="8"/>
            <rFont val="Tahoma"/>
            <family val="2"/>
          </rPr>
          <t xml:space="preserve"> Ralph Perona:</t>
        </r>
        <r>
          <rPr>
            <sz val="8"/>
            <rFont val="Tahoma"/>
            <family val="2"/>
          </rPr>
          <t xml:space="preserve">
In Tuli (2005), the decay mode is qualified as "O-20 1E-11%".   No branching indicated in Radiological Toolbox".</t>
        </r>
      </text>
    </comment>
    <comment ref="K53" authorId="1">
      <text>
        <r>
          <rPr>
            <b/>
            <sz val="8"/>
            <rFont val="Tahoma"/>
            <family val="2"/>
          </rPr>
          <t xml:space="preserve"> Ralph Perona:</t>
        </r>
        <r>
          <rPr>
            <sz val="8"/>
            <rFont val="Tahoma"/>
            <family val="2"/>
          </rPr>
          <t xml:space="preserve">
In Tuli (2005), the decay mode is qualified as "C-14 5E-10%".   No branching indicated in Radiological Toolbox".</t>
        </r>
      </text>
    </comment>
    <comment ref="K54" authorId="1">
      <text>
        <r>
          <rPr>
            <b/>
            <sz val="8"/>
            <rFont val="Tahoma"/>
            <family val="2"/>
          </rPr>
          <t xml:space="preserve"> Ralph Perona:</t>
        </r>
        <r>
          <rPr>
            <sz val="8"/>
            <rFont val="Tahoma"/>
            <family val="2"/>
          </rPr>
          <t xml:space="preserve">
In Tuli (2005), the decay mode is qualified as beta &lt;0.01%; "C-14 9E-13%".   No branching indicated in Radiological Toolbox".</t>
        </r>
      </text>
    </comment>
    <comment ref="K55" authorId="1">
      <text>
        <r>
          <rPr>
            <b/>
            <sz val="8"/>
            <rFont val="Tahoma"/>
            <family val="2"/>
          </rPr>
          <t xml:space="preserve"> Ralph Perona:</t>
        </r>
        <r>
          <rPr>
            <sz val="8"/>
            <rFont val="Tahoma"/>
            <family val="2"/>
          </rPr>
          <t xml:space="preserve">
In Tuli (2005), the decay mode is specified as "alpha 99.99%; beta 0.007%".  The alpha and beta do not sum to 1.0.  No branching indicated in Radiological Toolbox".</t>
        </r>
      </text>
    </comment>
    <comment ref="K68" authorId="1">
      <text>
        <r>
          <rPr>
            <b/>
            <sz val="8"/>
            <rFont val="Tahoma"/>
            <family val="2"/>
          </rPr>
          <t xml:space="preserve"> Ralph Perona:</t>
        </r>
        <r>
          <rPr>
            <sz val="8"/>
            <rFont val="Tahoma"/>
            <family val="2"/>
          </rPr>
          <t xml:space="preserve">
In Tuli (2005), the decay mode is qualified as "alpha 4E-11%".   No branching indicated in Radiological Toolbox".</t>
        </r>
      </text>
    </comment>
    <comment ref="J83" authorId="1">
      <text>
        <r>
          <rPr>
            <b/>
            <sz val="8"/>
            <rFont val="Tahoma"/>
            <family val="2"/>
          </rPr>
          <t xml:space="preserve"> Ralph Perona:</t>
        </r>
        <r>
          <rPr>
            <sz val="8"/>
            <rFont val="Tahoma"/>
            <family val="2"/>
          </rPr>
          <t xml:space="preserve">
Receives Pu241 decay </t>
        </r>
      </text>
    </comment>
    <comment ref="J72" authorId="1">
      <text>
        <r>
          <rPr>
            <b/>
            <sz val="8"/>
            <rFont val="Tahoma"/>
            <family val="0"/>
          </rPr>
          <t xml:space="preserve"> Ralph Perona:</t>
        </r>
        <r>
          <rPr>
            <sz val="8"/>
            <rFont val="Tahoma"/>
            <family val="0"/>
          </rPr>
          <t xml:space="preserve">
The 0.2% branching to Pa234 has essentially no impact on radiation dose, and is not quantified in the interest of compuational efficiency. Neither Pa234m nor Pa234 have a significant contribution to dose within the decay series of U238 through U234.</t>
        </r>
      </text>
    </comment>
    <comment ref="J81" authorId="1">
      <text>
        <r>
          <rPr>
            <b/>
            <sz val="8"/>
            <rFont val="Tahoma"/>
            <family val="0"/>
          </rPr>
          <t xml:space="preserve"> Ralph Perona:</t>
        </r>
        <r>
          <rPr>
            <sz val="8"/>
            <rFont val="Tahoma"/>
            <family val="0"/>
          </rPr>
          <t xml:space="preserve">
The 0.0025% branching to U237 has essentially no impact on radiation dose, and is not quantified in the interest of compuational efficiency. In addition to accounting for ~100% of branching, the DCFs for Am241 are much larger than those of U237. </t>
        </r>
      </text>
    </comment>
    <comment ref="J23" authorId="1">
      <text>
        <r>
          <rPr>
            <b/>
            <sz val="8"/>
            <rFont val="Tahoma"/>
            <family val="0"/>
          </rPr>
          <t xml:space="preserve"> Ralph Perona:</t>
        </r>
        <r>
          <rPr>
            <sz val="8"/>
            <rFont val="Tahoma"/>
            <family val="0"/>
          </rPr>
          <t xml:space="preserve">
The 0.02% branching to At218 has essentially no impact on radiation dose, and is not quantified in the interest of compuational efficiency. The half-life of At218 is only 1.5 sec, so although it decays to Bi214 by alpha emission there are no internal DCFs for At218. The external DCFs for At218 are also smaller than those for Pb214.</t>
        </r>
      </text>
    </comment>
    <comment ref="J39" authorId="1">
      <text>
        <r>
          <rPr>
            <b/>
            <sz val="8"/>
            <rFont val="Tahoma"/>
            <family val="0"/>
          </rPr>
          <t xml:space="preserve"> Ralph Perona:</t>
        </r>
        <r>
          <rPr>
            <sz val="8"/>
            <rFont val="Tahoma"/>
            <family val="0"/>
          </rPr>
          <t xml:space="preserve">
The 0.28% branching to Po211 has essentially no impact on radiation dose, and is not quantified in the interest of compuational efficiency. The half-life of Po211 is approximately 0.5 sec, so although it decays to stable lead by alpha emission there are no internal DCFs for Po211. </t>
        </r>
      </text>
    </comment>
  </commentList>
</comments>
</file>

<file path=xl/sharedStrings.xml><?xml version="1.0" encoding="utf-8"?>
<sst xmlns="http://schemas.openxmlformats.org/spreadsheetml/2006/main" count="503" uniqueCount="146">
  <si>
    <t>Sr90</t>
  </si>
  <si>
    <t>Tc99</t>
  </si>
  <si>
    <t>I129</t>
  </si>
  <si>
    <t>Cs137</t>
  </si>
  <si>
    <t>Pb210</t>
  </si>
  <si>
    <t>Rn222</t>
  </si>
  <si>
    <t>Ra226</t>
  </si>
  <si>
    <t>Ra228</t>
  </si>
  <si>
    <t>Ac227</t>
  </si>
  <si>
    <t>Th228</t>
  </si>
  <si>
    <t>Th229</t>
  </si>
  <si>
    <t>Th230</t>
  </si>
  <si>
    <t>Th232</t>
  </si>
  <si>
    <t>Pa231</t>
  </si>
  <si>
    <t>U232</t>
  </si>
  <si>
    <t>U233</t>
  </si>
  <si>
    <t>U234</t>
  </si>
  <si>
    <t>U235</t>
  </si>
  <si>
    <t>U236</t>
  </si>
  <si>
    <t>U238</t>
  </si>
  <si>
    <t>Np237</t>
  </si>
  <si>
    <t>Pu238</t>
  </si>
  <si>
    <t>Pu239</t>
  </si>
  <si>
    <t>Pu240</t>
  </si>
  <si>
    <t>Pu241</t>
  </si>
  <si>
    <t>Pu242</t>
  </si>
  <si>
    <t>Am241</t>
  </si>
  <si>
    <t>Sv/Bq</t>
  </si>
  <si>
    <t>Nuclide</t>
  </si>
  <si>
    <t>Branching Fraction</t>
  </si>
  <si>
    <t>Y90</t>
  </si>
  <si>
    <t>Sr90+D</t>
  </si>
  <si>
    <t>Ba137m</t>
  </si>
  <si>
    <t>Cs137+D</t>
  </si>
  <si>
    <t>Bi210</t>
  </si>
  <si>
    <t>Po210</t>
  </si>
  <si>
    <t>Pb210+D</t>
  </si>
  <si>
    <t>Po218</t>
  </si>
  <si>
    <t>Pb214</t>
  </si>
  <si>
    <t>Bi214</t>
  </si>
  <si>
    <t>Po214</t>
  </si>
  <si>
    <t>Rn222+D</t>
  </si>
  <si>
    <t>Ac228</t>
  </si>
  <si>
    <t>Ra224</t>
  </si>
  <si>
    <t>Rn220</t>
  </si>
  <si>
    <t>Po216</t>
  </si>
  <si>
    <t>Pb212</t>
  </si>
  <si>
    <t>Bi212</t>
  </si>
  <si>
    <t>Po212</t>
  </si>
  <si>
    <t>Tl208</t>
  </si>
  <si>
    <t>Ra228+D</t>
  </si>
  <si>
    <t>Th227</t>
  </si>
  <si>
    <t>Fr223</t>
  </si>
  <si>
    <t>Ra223</t>
  </si>
  <si>
    <t>Rn219</t>
  </si>
  <si>
    <t>Po215</t>
  </si>
  <si>
    <t>Pb211</t>
  </si>
  <si>
    <t>Bi211</t>
  </si>
  <si>
    <t>Tl207</t>
  </si>
  <si>
    <t>Ac227+D</t>
  </si>
  <si>
    <t>Th228+D</t>
  </si>
  <si>
    <t>Ra225</t>
  </si>
  <si>
    <t>Ac225</t>
  </si>
  <si>
    <t>Fr221</t>
  </si>
  <si>
    <t>At217</t>
  </si>
  <si>
    <t>Bi213</t>
  </si>
  <si>
    <t>Po213</t>
  </si>
  <si>
    <t>Tl209</t>
  </si>
  <si>
    <t>Pb209</t>
  </si>
  <si>
    <t>Th229+D</t>
  </si>
  <si>
    <t>Th231</t>
  </si>
  <si>
    <t>U235+D</t>
  </si>
  <si>
    <t>Th234</t>
  </si>
  <si>
    <t>Pa234m</t>
  </si>
  <si>
    <t>U238+D</t>
  </si>
  <si>
    <t>Pa233</t>
  </si>
  <si>
    <t>Np237+D</t>
  </si>
  <si>
    <t>Inh F S</t>
  </si>
  <si>
    <t>Inh M S</t>
  </si>
  <si>
    <t>Inh S S</t>
  </si>
  <si>
    <t>Inh V S</t>
  </si>
  <si>
    <t>Ing S</t>
  </si>
  <si>
    <t>Ing Ins S</t>
  </si>
  <si>
    <t>Ext S S</t>
  </si>
  <si>
    <t>Ext GP S</t>
  </si>
  <si>
    <t>Ext SV S</t>
  </si>
  <si>
    <t>(Sv/s)/(Bq/m3)</t>
  </si>
  <si>
    <t>(Sv/s)/(Bq/m2)</t>
  </si>
  <si>
    <t>FGR13 DCFs</t>
  </si>
  <si>
    <t>key</t>
  </si>
  <si>
    <t>Inhalation DCF; Fast lung absorption (particle); Solid tumor</t>
  </si>
  <si>
    <t>Inhalation DCF; Medium lung absorption (particle); Solid tumor</t>
  </si>
  <si>
    <t>Inhalation DCF; Slow lung absorption (particle); Solid tumor</t>
  </si>
  <si>
    <t>Inhalation DCF; Vapor phase nuclide; Solid tumor</t>
  </si>
  <si>
    <t>External DCF; Submersion; Solid tumor</t>
  </si>
  <si>
    <t>External DCF; 2-D Ground Plane; Solid tumor (infinite area source)</t>
  </si>
  <si>
    <t>External DCF; 3-D Soil Volume; Solid tumor (infinite area and depth source)</t>
  </si>
  <si>
    <t>half-life (yr)</t>
  </si>
  <si>
    <t>Inh (particle)</t>
  </si>
  <si>
    <t>Inh (gas)</t>
  </si>
  <si>
    <t>Ingestion</t>
  </si>
  <si>
    <t>External (3D)</t>
  </si>
  <si>
    <t>M</t>
  </si>
  <si>
    <t>default inhal absorp type</t>
  </si>
  <si>
    <t>F</t>
  </si>
  <si>
    <t>none</t>
  </si>
  <si>
    <t>S</t>
  </si>
  <si>
    <t>Default inhalation absorption type from Table 2.1 of FGR 13.  I assumed M class if there was no information in Table 2.1.  Selected inhalation DCFs shown by heavy cell border.</t>
  </si>
  <si>
    <t>Ingestion DCF; Solid tumor (specific to the insoluble (inorganic) form of polonium)</t>
  </si>
  <si>
    <t>Ingestion DCF; Solid tumor (for polonium, this applies to a soluble (organic) form)</t>
  </si>
  <si>
    <t>(see key to FGR 13 DCF headers below)</t>
  </si>
  <si>
    <t>alpha</t>
  </si>
  <si>
    <t>photon</t>
  </si>
  <si>
    <t>geo mean</t>
  </si>
  <si>
    <t>geoSD</t>
  </si>
  <si>
    <t>beta (&lt;0.015 MeV)</t>
  </si>
  <si>
    <t>photon (&gt;0.03 and &lt;=0.25 MeV)</t>
  </si>
  <si>
    <t>photon (&lt;=0.03)</t>
  </si>
  <si>
    <t xml:space="preserve">; </t>
  </si>
  <si>
    <t>LN(</t>
  </si>
  <si>
    <t>)</t>
  </si>
  <si>
    <t>REF distributions (Kocher et al, 2005 Tables 14 and 15; fitted means by M Fitzgerald 8/4/2010)</t>
  </si>
  <si>
    <t>REF distribution (internal DCF)</t>
  </si>
  <si>
    <t>REF distribution (external DCF)</t>
  </si>
  <si>
    <t>Mean Energy; internal (MeV)</t>
  </si>
  <si>
    <t>Mean Energy; external (MeV)</t>
  </si>
  <si>
    <t>Dominant Decay Mode (internal)</t>
  </si>
  <si>
    <t>Dominant Decay Mode (external)</t>
  </si>
  <si>
    <t>electron</t>
  </si>
  <si>
    <t>External (Immersion)</t>
  </si>
  <si>
    <t xml:space="preserve">Dominant decay mode [gamma + x-ray; MAX(beta, IC electrons, auger electrons); alpha] based on highest contribution to total energy emitted (MeV/nt) of these 3 groups from RadSum32 software (ICRP38, K Eckerman, http://ordose.ornl.gov/downloads.html).  </t>
  </si>
  <si>
    <t>not used</t>
  </si>
  <si>
    <t>Inh_gas</t>
  </si>
  <si>
    <t>inhal absorp type</t>
  </si>
  <si>
    <t>Inh_particle</t>
  </si>
  <si>
    <t>Immersion</t>
  </si>
  <si>
    <t>External</t>
  </si>
  <si>
    <t>These DCFs include the contribution of short-lived radioactive daughters (+D) for Species</t>
  </si>
  <si>
    <t>RADIONUCLIDES (Species)</t>
  </si>
  <si>
    <t>RADIONUCLIDES (DoseSpecies)</t>
  </si>
  <si>
    <t>FGR 13 DCFs copied from workbook "DCF conversions QAed Rev 1.xlsx", worksheet 'FGR 13 DCFs'</t>
  </si>
  <si>
    <t>These DCFs for each radionuclide, including short-lived daughters of Species, are used in the GoldSim model.</t>
  </si>
  <si>
    <t>Development of distributions for internal and external REFs for use in the GoldSim model is documented here for each DoseSpecies…</t>
  </si>
  <si>
    <t>This worksheet documents the deterministic DCFs, and the development of inputs to calculate stochastic DCFs, for the GoldSim Performance Assessment model for the Clive, UT disposal site.</t>
  </si>
  <si>
    <t>Branching fractions based on Tuli (2005).  Half lives from Chart of the Nuclides, 16th edition, Knoll's Atomic Power Laboratory (2002).</t>
  </si>
  <si>
    <t>RADON-222:  Radon inhalation DCF (cell W27) is calculated based on the methodology described in the comment field attached to that cell.</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</si>
</sst>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E+00"/>
    <numFmt numFmtId="165" formatCode="0.000"/>
    <numFmt numFmtId="166" formatCode="0.0000"/>
    <numFmt numFmtId="167" formatCode="0.0"/>
    <numFmt numFmtId="168" formatCode="0.000E+00"/>
    <numFmt numFmtId="169" formatCode="0.00000000"/>
    <numFmt numFmtId="170" formatCode="0.0000000"/>
    <numFmt numFmtId="171" formatCode="0.000000"/>
    <numFmt numFmtId="172" formatCode="0.00000"/>
    <numFmt numFmtId="173" formatCode="0E+00"/>
    <numFmt numFmtId="174" formatCode="0.0000000000"/>
    <numFmt numFmtId="175" formatCode="0.000000000"/>
    <numFmt numFmtId="176" formatCode="0.0000E+00"/>
    <numFmt numFmtId="177" formatCode="0.00000E+00"/>
    <numFmt numFmtId="178" formatCode="0.000000E+00"/>
    <numFmt numFmtId="179" formatCode="0.0000000E+00"/>
    <numFmt numFmtId="180" formatCode="0.0E+00_)"/>
    <numFmt numFmtId="181" formatCode="&quot;Yes&quot;;&quot;Yes&quot;;&quot;No&quot;"/>
    <numFmt numFmtId="182" formatCode="&quot;True&quot;;&quot;True&quot;;&quot;False&quot;"/>
    <numFmt numFmtId="183" formatCode="&quot;On&quot;;&quot;On&quot;;&quot;Off&quot;"/>
    <numFmt numFmtId="184" formatCode="0.00E+00_)"/>
    <numFmt numFmtId="185" formatCode="[$€-2]\ #,##0.00_);[Red]\([$€-2]\ #,##0.00\)"/>
    <numFmt numFmtId="186" formatCode="[$-409]dddd\,\ mmmm\ dd\,\ yyyy"/>
    <numFmt numFmtId="187" formatCode="mmm\-yyyy"/>
  </numFmts>
  <fonts count="61">
    <font>
      <sz val="11"/>
      <name val="CG Times (W1)"/>
      <family val="0"/>
    </font>
    <font>
      <b/>
      <sz val="11"/>
      <name val="CG Times (W1)"/>
      <family val="0"/>
    </font>
    <font>
      <i/>
      <sz val="11"/>
      <name val="CG Times (W1)"/>
      <family val="0"/>
    </font>
    <font>
      <b/>
      <i/>
      <sz val="11"/>
      <name val="CG Times (W1)"/>
      <family val="0"/>
    </font>
    <font>
      <sz val="10"/>
      <name val="Arial"/>
      <family val="2"/>
    </font>
    <font>
      <b/>
      <sz val="10"/>
      <name val="Arial"/>
      <family val="2"/>
    </font>
    <font>
      <sz val="8"/>
      <name val="Tahoma"/>
      <family val="2"/>
    </font>
    <font>
      <b/>
      <sz val="8"/>
      <name val="Tahoma"/>
      <family val="2"/>
    </font>
    <font>
      <u val="single"/>
      <sz val="9.35"/>
      <color indexed="12"/>
      <name val="CG Times (W1)"/>
      <family val="0"/>
    </font>
    <font>
      <u val="single"/>
      <sz val="9.35"/>
      <color indexed="36"/>
      <name val="CG Times (W1)"/>
      <family val="0"/>
    </font>
    <font>
      <b/>
      <i/>
      <sz val="10"/>
      <color indexed="17"/>
      <name val="Arial"/>
      <family val="2"/>
    </font>
    <font>
      <i/>
      <sz val="10"/>
      <color indexed="17"/>
      <name val="Arial"/>
      <family val="2"/>
    </font>
    <font>
      <sz val="10"/>
      <name val="Tahoma"/>
      <family val="2"/>
    </font>
    <font>
      <sz val="10"/>
      <name val="CG Times"/>
      <family val="1"/>
    </font>
    <font>
      <sz val="11"/>
      <name val="CG Times"/>
      <family val="1"/>
    </font>
    <font>
      <sz val="11"/>
      <name val="Times"/>
      <family val="1"/>
    </font>
    <font>
      <i/>
      <sz val="10"/>
      <color indexed="17"/>
      <name val="CG Times"/>
      <family val="1"/>
    </font>
    <font>
      <sz val="11"/>
      <name val="Arial"/>
      <family val="2"/>
    </font>
    <font>
      <sz val="11"/>
      <color indexed="8"/>
      <name val="Calibri"/>
      <family val="2"/>
    </font>
    <font>
      <sz val="11"/>
      <color indexed="9"/>
      <name val="Calibri"/>
      <family val="2"/>
    </font>
    <font>
      <sz val="11"/>
      <color indexed="14"/>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3"/>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2"/>
    </font>
    <font>
      <b/>
      <i/>
      <sz val="11"/>
      <color indexed="8"/>
      <name val="Calibri"/>
      <family val="2"/>
    </font>
    <font>
      <sz val="11"/>
      <color indexed="10"/>
      <name val="Times"/>
      <family val="1"/>
    </font>
    <font>
      <sz val="11"/>
      <color indexed="8"/>
      <name val="CG Times"/>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i/>
      <sz val="11"/>
      <color theme="1"/>
      <name val="Calibri"/>
      <family val="2"/>
    </font>
    <font>
      <sz val="11"/>
      <color rgb="FFFF0000"/>
      <name val="Times"/>
      <family val="1"/>
    </font>
    <font>
      <sz val="11"/>
      <color rgb="FF000000"/>
      <name val="CG Times"/>
      <family val="1"/>
    </font>
    <font>
      <b/>
      <sz val="8"/>
      <name val="CG Times (W1)"/>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rgb="FF99FFCC"/>
        <bgColor indexed="64"/>
      </patternFill>
    </fill>
    <fill>
      <patternFill patternType="solid">
        <fgColor theme="0"/>
        <bgColor indexed="64"/>
      </patternFill>
    </fill>
    <fill>
      <patternFill patternType="solid">
        <fgColor rgb="FFCCFF99"/>
        <bgColor indexed="64"/>
      </patternFill>
    </fill>
    <fill>
      <patternFill patternType="solid">
        <fgColor rgb="FFFFCCFF"/>
        <bgColor indexed="64"/>
      </patternFill>
    </fill>
    <fill>
      <patternFill patternType="solid">
        <fgColor rgb="FF99CC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hair">
        <color indexed="8"/>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medium">
        <color indexed="8"/>
      </left>
      <right style="medium">
        <color indexed="8"/>
      </right>
      <top style="medium">
        <color indexed="8"/>
      </top>
      <bottom style="medium">
        <color indexed="8"/>
      </bottom>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style="medium"/>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4"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9">
    <xf numFmtId="0" fontId="0" fillId="0" borderId="0" xfId="0" applyAlignment="1">
      <alignment/>
    </xf>
    <xf numFmtId="0" fontId="5" fillId="0" borderId="0" xfId="0" applyFont="1" applyAlignment="1">
      <alignment wrapText="1"/>
    </xf>
    <xf numFmtId="0" fontId="4" fillId="0" borderId="0" xfId="0" applyFont="1" applyAlignment="1">
      <alignment/>
    </xf>
    <xf numFmtId="0" fontId="4" fillId="0" borderId="0" xfId="0" applyFont="1" applyAlignment="1">
      <alignment/>
    </xf>
    <xf numFmtId="11" fontId="4"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5" fillId="0" borderId="0" xfId="0" applyFont="1" applyBorder="1" applyAlignment="1">
      <alignment horizontal="center" wrapText="1"/>
    </xf>
    <xf numFmtId="0" fontId="5" fillId="0" borderId="10" xfId="0" applyFont="1" applyBorder="1" applyAlignment="1">
      <alignment horizontal="left"/>
    </xf>
    <xf numFmtId="0" fontId="5" fillId="0" borderId="0" xfId="57" applyFont="1" applyBorder="1" applyAlignment="1">
      <alignment wrapText="1"/>
      <protection/>
    </xf>
    <xf numFmtId="0" fontId="5" fillId="0" borderId="0" xfId="57" applyFont="1" applyBorder="1" applyAlignment="1">
      <alignment horizontal="center" wrapText="1"/>
      <protection/>
    </xf>
    <xf numFmtId="11" fontId="4" fillId="0" borderId="0" xfId="0" applyNumberFormat="1" applyFont="1" applyFill="1" applyBorder="1" applyAlignment="1">
      <alignment horizontal="center"/>
    </xf>
    <xf numFmtId="164" fontId="4" fillId="0" borderId="0" xfId="0" applyNumberFormat="1" applyFont="1" applyBorder="1" applyAlignment="1">
      <alignment horizontal="center"/>
    </xf>
    <xf numFmtId="1" fontId="4" fillId="0" borderId="0" xfId="0" applyNumberFormat="1" applyFont="1" applyBorder="1" applyAlignment="1">
      <alignment horizontal="center"/>
    </xf>
    <xf numFmtId="164" fontId="4" fillId="0" borderId="0" xfId="0" applyNumberFormat="1" applyFont="1" applyAlignment="1">
      <alignment/>
    </xf>
    <xf numFmtId="0" fontId="4" fillId="0" borderId="0" xfId="0" applyFont="1" applyFill="1" applyBorder="1" applyAlignment="1">
      <alignment horizontal="center"/>
    </xf>
    <xf numFmtId="11" fontId="4" fillId="0" borderId="0" xfId="0" applyNumberFormat="1" applyFont="1" applyAlignment="1">
      <alignment wrapText="1"/>
    </xf>
    <xf numFmtId="11" fontId="0" fillId="0" borderId="0" xfId="0" applyNumberFormat="1" applyAlignment="1">
      <alignment/>
    </xf>
    <xf numFmtId="0" fontId="4" fillId="0" borderId="10" xfId="57" applyFont="1" applyBorder="1" applyAlignment="1">
      <alignment horizontal="center"/>
      <protection/>
    </xf>
    <xf numFmtId="0" fontId="4" fillId="0" borderId="10" xfId="57" applyFont="1" applyBorder="1" applyAlignment="1">
      <alignment horizontal="center" wrapText="1"/>
      <protection/>
    </xf>
    <xf numFmtId="11" fontId="4" fillId="0" borderId="0" xfId="0" applyNumberFormat="1" applyFont="1" applyFill="1" applyBorder="1" applyAlignment="1">
      <alignment horizontal="center" wrapText="1"/>
    </xf>
    <xf numFmtId="0" fontId="4" fillId="0" borderId="0" xfId="0" applyFont="1" applyFill="1" applyAlignment="1">
      <alignment/>
    </xf>
    <xf numFmtId="49" fontId="10" fillId="0" borderId="0" xfId="0" applyNumberFormat="1" applyFont="1" applyFill="1" applyBorder="1" applyAlignment="1">
      <alignment horizontal="right"/>
    </xf>
    <xf numFmtId="166" fontId="11" fillId="0" borderId="0" xfId="0" applyNumberFormat="1" applyFont="1" applyFill="1" applyBorder="1" applyAlignment="1">
      <alignment horizontal="right"/>
    </xf>
    <xf numFmtId="49" fontId="10" fillId="0" borderId="11" xfId="0" applyNumberFormat="1" applyFont="1" applyFill="1" applyBorder="1" applyAlignment="1">
      <alignment/>
    </xf>
    <xf numFmtId="166" fontId="11" fillId="0" borderId="11" xfId="0" applyNumberFormat="1" applyFont="1" applyFill="1" applyBorder="1" applyAlignment="1">
      <alignment horizontal="right"/>
    </xf>
    <xf numFmtId="49" fontId="10" fillId="0" borderId="0" xfId="0" applyNumberFormat="1" applyFont="1" applyFill="1" applyBorder="1" applyAlignment="1">
      <alignment/>
    </xf>
    <xf numFmtId="0" fontId="56" fillId="0" borderId="0" xfId="0" applyFont="1" applyAlignment="1">
      <alignment/>
    </xf>
    <xf numFmtId="0" fontId="57" fillId="0" borderId="12" xfId="0" applyFont="1" applyBorder="1" applyAlignment="1">
      <alignment horizontal="center"/>
    </xf>
    <xf numFmtId="11" fontId="0" fillId="33" borderId="12" xfId="0" applyNumberFormat="1" applyFill="1" applyBorder="1" applyAlignment="1">
      <alignment/>
    </xf>
    <xf numFmtId="0" fontId="0" fillId="34" borderId="12" xfId="0" applyFill="1" applyBorder="1" applyAlignment="1">
      <alignment/>
    </xf>
    <xf numFmtId="11" fontId="0" fillId="34" borderId="12" xfId="0" applyNumberFormat="1" applyFill="1" applyBorder="1" applyAlignment="1">
      <alignment/>
    </xf>
    <xf numFmtId="11" fontId="0" fillId="0" borderId="12" xfId="0" applyNumberFormat="1" applyBorder="1" applyAlignment="1">
      <alignment/>
    </xf>
    <xf numFmtId="11" fontId="14" fillId="0" borderId="11" xfId="0" applyNumberFormat="1" applyFont="1" applyFill="1" applyBorder="1" applyAlignment="1">
      <alignment horizontal="left"/>
    </xf>
    <xf numFmtId="0" fontId="14" fillId="0" borderId="0" xfId="0" applyFont="1" applyAlignment="1">
      <alignment/>
    </xf>
    <xf numFmtId="0" fontId="0" fillId="2" borderId="12" xfId="0" applyFill="1" applyBorder="1" applyAlignment="1">
      <alignment/>
    </xf>
    <xf numFmtId="11" fontId="15" fillId="0" borderId="0" xfId="0" applyNumberFormat="1" applyFont="1" applyAlignment="1">
      <alignment horizontal="left"/>
    </xf>
    <xf numFmtId="0" fontId="15" fillId="0" borderId="0" xfId="0" applyFont="1" applyAlignment="1">
      <alignment horizontal="left"/>
    </xf>
    <xf numFmtId="0" fontId="57" fillId="0" borderId="0" xfId="0" applyFont="1" applyAlignment="1">
      <alignment horizontal="right"/>
    </xf>
    <xf numFmtId="0" fontId="57" fillId="0" borderId="0" xfId="0" applyFont="1" applyBorder="1" applyAlignment="1">
      <alignment horizontal="center"/>
    </xf>
    <xf numFmtId="0" fontId="5" fillId="0" borderId="0" xfId="0" applyFont="1" applyAlignment="1">
      <alignment/>
    </xf>
    <xf numFmtId="11" fontId="0" fillId="0" borderId="12" xfId="0" applyNumberFormat="1" applyFill="1" applyBorder="1" applyAlignment="1">
      <alignment/>
    </xf>
    <xf numFmtId="11" fontId="10" fillId="0" borderId="0" xfId="0" applyNumberFormat="1" applyFont="1" applyFill="1" applyBorder="1" applyAlignment="1">
      <alignment horizontal="left" vertical="center" wrapText="1"/>
    </xf>
    <xf numFmtId="164" fontId="10" fillId="0" borderId="0" xfId="0" applyNumberFormat="1" applyFont="1" applyBorder="1" applyAlignment="1" applyProtection="1">
      <alignment horizontal="left"/>
      <protection/>
    </xf>
    <xf numFmtId="0" fontId="11" fillId="0" borderId="0" xfId="0" applyNumberFormat="1" applyFont="1" applyBorder="1" applyAlignment="1">
      <alignment/>
    </xf>
    <xf numFmtId="0" fontId="11" fillId="0" borderId="0" xfId="0" applyFont="1" applyBorder="1" applyAlignment="1">
      <alignment/>
    </xf>
    <xf numFmtId="11" fontId="4" fillId="0" borderId="0" xfId="0" applyNumberFormat="1" applyFont="1" applyBorder="1" applyAlignment="1">
      <alignment/>
    </xf>
    <xf numFmtId="0" fontId="10" fillId="0" borderId="0" xfId="0" applyFont="1" applyBorder="1" applyAlignment="1">
      <alignment horizontal="left"/>
    </xf>
    <xf numFmtId="11" fontId="15" fillId="0" borderId="13" xfId="0" applyNumberFormat="1" applyFont="1" applyFill="1" applyBorder="1" applyAlignment="1">
      <alignment horizontal="left"/>
    </xf>
    <xf numFmtId="11" fontId="15" fillId="0" borderId="11" xfId="0" applyNumberFormat="1" applyFont="1" applyFill="1" applyBorder="1" applyAlignment="1">
      <alignment horizontal="left"/>
    </xf>
    <xf numFmtId="11" fontId="11" fillId="0" borderId="0" xfId="0" applyNumberFormat="1" applyFont="1" applyBorder="1" applyAlignment="1">
      <alignment/>
    </xf>
    <xf numFmtId="168" fontId="11" fillId="0" borderId="0" xfId="0" applyNumberFormat="1" applyFont="1" applyBorder="1" applyAlignment="1">
      <alignment/>
    </xf>
    <xf numFmtId="166" fontId="16" fillId="0" borderId="0" xfId="0" applyNumberFormat="1" applyFont="1" applyFill="1" applyBorder="1" applyAlignment="1">
      <alignment horizontal="right"/>
    </xf>
    <xf numFmtId="11" fontId="14" fillId="0" borderId="0" xfId="0" applyNumberFormat="1" applyFont="1" applyAlignment="1">
      <alignment/>
    </xf>
    <xf numFmtId="0" fontId="13" fillId="0" borderId="0" xfId="0" applyFont="1" applyBorder="1" applyAlignment="1">
      <alignment horizontal="center"/>
    </xf>
    <xf numFmtId="11" fontId="13" fillId="0" borderId="0" xfId="0" applyNumberFormat="1" applyFont="1" applyBorder="1" applyAlignment="1">
      <alignment horizontal="center"/>
    </xf>
    <xf numFmtId="164" fontId="13" fillId="0" borderId="0" xfId="0" applyNumberFormat="1" applyFont="1" applyBorder="1" applyAlignment="1">
      <alignment horizontal="center"/>
    </xf>
    <xf numFmtId="49" fontId="10" fillId="0" borderId="0" xfId="0" applyNumberFormat="1" applyFont="1" applyFill="1" applyBorder="1" applyAlignment="1">
      <alignment horizontal="left"/>
    </xf>
    <xf numFmtId="49" fontId="4" fillId="0" borderId="0" xfId="0" applyNumberFormat="1" applyFont="1" applyFill="1" applyBorder="1" applyAlignment="1">
      <alignment horizontal="left"/>
    </xf>
    <xf numFmtId="0" fontId="14" fillId="0" borderId="0" xfId="0" applyFont="1" applyAlignment="1">
      <alignment horizontal="center"/>
    </xf>
    <xf numFmtId="166" fontId="16" fillId="0" borderId="0" xfId="0" applyNumberFormat="1" applyFont="1" applyFill="1" applyBorder="1" applyAlignment="1">
      <alignment horizontal="center"/>
    </xf>
    <xf numFmtId="11" fontId="14" fillId="0" borderId="0" xfId="0" applyNumberFormat="1" applyFont="1" applyAlignment="1">
      <alignment horizontal="center"/>
    </xf>
    <xf numFmtId="0" fontId="4" fillId="0" borderId="14" xfId="0" applyFont="1" applyBorder="1" applyAlignment="1">
      <alignment horizontal="center" wrapText="1"/>
    </xf>
    <xf numFmtId="0" fontId="4" fillId="0" borderId="0" xfId="0" applyFont="1" applyBorder="1" applyAlignment="1">
      <alignment horizontal="left"/>
    </xf>
    <xf numFmtId="11" fontId="15" fillId="0" borderId="15" xfId="0" applyNumberFormat="1" applyFont="1" applyBorder="1" applyAlignment="1">
      <alignment horizontal="left"/>
    </xf>
    <xf numFmtId="11" fontId="0" fillId="33" borderId="16" xfId="0" applyNumberFormat="1" applyFill="1" applyBorder="1" applyAlignment="1">
      <alignment/>
    </xf>
    <xf numFmtId="11" fontId="0" fillId="33" borderId="15" xfId="0" applyNumberFormat="1" applyFill="1" applyBorder="1" applyAlignment="1">
      <alignment/>
    </xf>
    <xf numFmtId="11" fontId="0" fillId="34" borderId="16" xfId="0" applyNumberFormat="1" applyFill="1" applyBorder="1" applyAlignment="1">
      <alignment/>
    </xf>
    <xf numFmtId="0" fontId="0" fillId="34" borderId="17" xfId="0" applyFill="1" applyBorder="1" applyAlignment="1">
      <alignment/>
    </xf>
    <xf numFmtId="11" fontId="15" fillId="0" borderId="15" xfId="0" applyNumberFormat="1" applyFont="1" applyBorder="1" applyAlignment="1">
      <alignment horizontal="center"/>
    </xf>
    <xf numFmtId="11" fontId="14" fillId="0" borderId="0" xfId="0" applyNumberFormat="1" applyFont="1" applyBorder="1" applyAlignment="1">
      <alignment horizontal="right"/>
    </xf>
    <xf numFmtId="164" fontId="14" fillId="0" borderId="0" xfId="0" applyNumberFormat="1" applyFont="1" applyBorder="1" applyAlignment="1">
      <alignment horizontal="center"/>
    </xf>
    <xf numFmtId="11" fontId="0" fillId="0" borderId="0" xfId="0" applyNumberFormat="1" applyFont="1" applyAlignment="1">
      <alignment/>
    </xf>
    <xf numFmtId="0" fontId="0" fillId="0" borderId="0" xfId="0" applyFont="1" applyAlignment="1">
      <alignment/>
    </xf>
    <xf numFmtId="11" fontId="14" fillId="0" borderId="0" xfId="0" applyNumberFormat="1" applyFont="1" applyBorder="1" applyAlignment="1">
      <alignment horizontal="center"/>
    </xf>
    <xf numFmtId="0" fontId="14" fillId="0" borderId="0" xfId="0" applyFont="1" applyBorder="1" applyAlignment="1">
      <alignment horizontal="center"/>
    </xf>
    <xf numFmtId="164" fontId="17" fillId="0" borderId="0" xfId="0" applyNumberFormat="1" applyFont="1" applyBorder="1" applyAlignment="1">
      <alignment horizontal="center"/>
    </xf>
    <xf numFmtId="11" fontId="15" fillId="0" borderId="15" xfId="0" applyNumberFormat="1" applyFont="1" applyBorder="1" applyAlignment="1">
      <alignment horizontal="right"/>
    </xf>
    <xf numFmtId="11" fontId="58" fillId="0" borderId="15" xfId="0" applyNumberFormat="1" applyFont="1" applyBorder="1" applyAlignment="1">
      <alignment horizontal="center"/>
    </xf>
    <xf numFmtId="11" fontId="0" fillId="0" borderId="0" xfId="0" applyNumberFormat="1" applyFill="1" applyAlignment="1">
      <alignment/>
    </xf>
    <xf numFmtId="0" fontId="0" fillId="0" borderId="0" xfId="0" applyNumberFormat="1" applyFill="1" applyAlignment="1">
      <alignment/>
    </xf>
    <xf numFmtId="11" fontId="14" fillId="35" borderId="18" xfId="0" applyNumberFormat="1" applyFont="1" applyFill="1" applyBorder="1" applyAlignment="1">
      <alignment horizontal="left"/>
    </xf>
    <xf numFmtId="11" fontId="0" fillId="0" borderId="12" xfId="0" applyNumberFormat="1" applyFont="1" applyBorder="1" applyAlignment="1">
      <alignment horizontal="center"/>
    </xf>
    <xf numFmtId="0" fontId="0" fillId="0" borderId="0" xfId="0" applyFill="1" applyAlignment="1">
      <alignment/>
    </xf>
    <xf numFmtId="11" fontId="15" fillId="0" borderId="0" xfId="0" applyNumberFormat="1" applyFont="1" applyFill="1" applyBorder="1" applyAlignment="1">
      <alignment horizontal="right"/>
    </xf>
    <xf numFmtId="0" fontId="15" fillId="0" borderId="0" xfId="0" applyFont="1" applyFill="1" applyBorder="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Alignment="1">
      <alignment horizontal="right" wrapText="1"/>
    </xf>
    <xf numFmtId="0" fontId="14" fillId="0" borderId="0" xfId="0" applyFont="1" applyBorder="1" applyAlignment="1">
      <alignment horizontal="right"/>
    </xf>
    <xf numFmtId="0" fontId="4" fillId="0" borderId="0" xfId="0" applyFont="1" applyBorder="1" applyAlignment="1">
      <alignment horizontal="center" wrapText="1"/>
    </xf>
    <xf numFmtId="0" fontId="1" fillId="0" borderId="0" xfId="0" applyFont="1" applyAlignment="1">
      <alignment/>
    </xf>
    <xf numFmtId="11" fontId="0" fillId="36" borderId="12" xfId="0" applyNumberFormat="1" applyFill="1" applyBorder="1" applyAlignment="1">
      <alignment/>
    </xf>
    <xf numFmtId="165" fontId="14" fillId="0" borderId="0" xfId="0" applyNumberFormat="1" applyFont="1" applyAlignment="1">
      <alignment horizontal="right" wrapText="1"/>
    </xf>
    <xf numFmtId="0" fontId="59" fillId="0" borderId="0" xfId="0" applyFont="1" applyFill="1" applyAlignment="1">
      <alignment/>
    </xf>
    <xf numFmtId="164" fontId="4"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164" fontId="4" fillId="0" borderId="0" xfId="0" applyNumberFormat="1" applyFont="1" applyFill="1" applyAlignment="1">
      <alignment/>
    </xf>
    <xf numFmtId="1" fontId="4" fillId="0" borderId="0" xfId="0" applyNumberFormat="1" applyFont="1" applyFill="1" applyAlignment="1">
      <alignment/>
    </xf>
    <xf numFmtId="11" fontId="4" fillId="0" borderId="0" xfId="0" applyNumberFormat="1" applyFont="1" applyBorder="1" applyAlignment="1">
      <alignment horizontal="right"/>
    </xf>
    <xf numFmtId="0" fontId="14" fillId="37" borderId="0" xfId="0" applyFont="1" applyFill="1" applyAlignment="1">
      <alignment horizontal="right"/>
    </xf>
    <xf numFmtId="0" fontId="14" fillId="38" borderId="0" xfId="0" applyFont="1" applyFill="1" applyAlignment="1">
      <alignment horizontal="right"/>
    </xf>
    <xf numFmtId="0" fontId="14" fillId="39" borderId="0" xfId="0" applyFont="1" applyFill="1" applyAlignment="1">
      <alignment horizontal="right"/>
    </xf>
    <xf numFmtId="0" fontId="14" fillId="0" borderId="0" xfId="0" applyFont="1" applyAlignment="1">
      <alignment wrapText="1"/>
    </xf>
    <xf numFmtId="2" fontId="14" fillId="0" borderId="0" xfId="0" applyNumberFormat="1" applyFont="1" applyAlignment="1">
      <alignment horizontal="right" wrapText="1"/>
    </xf>
    <xf numFmtId="0" fontId="4" fillId="0" borderId="0" xfId="0" applyFont="1" applyAlignment="1">
      <alignment wrapText="1"/>
    </xf>
    <xf numFmtId="166" fontId="14" fillId="0" borderId="0" xfId="0" applyNumberFormat="1" applyFont="1" applyAlignment="1">
      <alignment horizontal="right" wrapText="1"/>
    </xf>
    <xf numFmtId="11" fontId="0" fillId="33" borderId="19" xfId="0" applyNumberFormat="1" applyFill="1" applyBorder="1" applyAlignment="1">
      <alignment/>
    </xf>
    <xf numFmtId="11" fontId="0" fillId="33" borderId="20" xfId="0" applyNumberFormat="1" applyFill="1" applyBorder="1" applyAlignment="1">
      <alignment/>
    </xf>
    <xf numFmtId="0" fontId="57" fillId="0" borderId="16" xfId="0" applyFont="1" applyBorder="1" applyAlignment="1">
      <alignment horizontal="center"/>
    </xf>
    <xf numFmtId="11" fontId="0" fillId="0" borderId="19" xfId="0" applyNumberFormat="1" applyBorder="1" applyAlignment="1">
      <alignment/>
    </xf>
    <xf numFmtId="11" fontId="0" fillId="0" borderId="20" xfId="0" applyNumberFormat="1" applyBorder="1" applyAlignment="1">
      <alignment/>
    </xf>
    <xf numFmtId="11" fontId="0" fillId="0" borderId="15" xfId="0" applyNumberFormat="1" applyBorder="1" applyAlignment="1">
      <alignment/>
    </xf>
    <xf numFmtId="11" fontId="0" fillId="33" borderId="21" xfId="0" applyNumberFormat="1" applyFill="1" applyBorder="1" applyAlignment="1">
      <alignment/>
    </xf>
    <xf numFmtId="11" fontId="14" fillId="0" borderId="15" xfId="0" applyNumberFormat="1" applyFont="1" applyBorder="1" applyAlignment="1">
      <alignment/>
    </xf>
    <xf numFmtId="11" fontId="0" fillId="0" borderId="12" xfId="0" applyNumberFormat="1" applyBorder="1" applyAlignment="1">
      <alignment horizontal="right"/>
    </xf>
    <xf numFmtId="11" fontId="4" fillId="0" borderId="0" xfId="0" applyNumberFormat="1" applyFont="1" applyBorder="1" applyAlignment="1">
      <alignment horizontal="center"/>
    </xf>
    <xf numFmtId="49" fontId="14" fillId="0" borderId="22" xfId="0" applyNumberFormat="1" applyFont="1" applyFill="1" applyBorder="1" applyAlignment="1">
      <alignment horizontal="left"/>
    </xf>
    <xf numFmtId="11" fontId="4" fillId="0" borderId="14" xfId="0" applyNumberFormat="1" applyFont="1" applyBorder="1" applyAlignment="1">
      <alignment horizontal="center"/>
    </xf>
    <xf numFmtId="11" fontId="4" fillId="0" borderId="14" xfId="0" applyNumberFormat="1" applyFont="1" applyBorder="1" applyAlignment="1">
      <alignment horizontal="center"/>
    </xf>
    <xf numFmtId="0" fontId="4" fillId="0" borderId="14" xfId="0" applyFont="1" applyBorder="1" applyAlignment="1">
      <alignment horizontal="center"/>
    </xf>
    <xf numFmtId="49" fontId="14" fillId="0" borderId="23" xfId="0" applyNumberFormat="1" applyFont="1" applyFill="1" applyBorder="1" applyAlignment="1">
      <alignment horizontal="left"/>
    </xf>
    <xf numFmtId="11" fontId="13" fillId="0" borderId="24" xfId="0" applyNumberFormat="1" applyFont="1" applyBorder="1" applyAlignment="1">
      <alignment horizontal="center"/>
    </xf>
    <xf numFmtId="11" fontId="4" fillId="0" borderId="24" xfId="0" applyNumberFormat="1" applyFont="1" applyBorder="1" applyAlignment="1">
      <alignment horizontal="center"/>
    </xf>
    <xf numFmtId="11" fontId="4" fillId="0" borderId="25" xfId="0" applyNumberFormat="1" applyFont="1" applyBorder="1" applyAlignment="1">
      <alignment horizontal="center"/>
    </xf>
    <xf numFmtId="0" fontId="4" fillId="0" borderId="24" xfId="0" applyFont="1" applyBorder="1" applyAlignment="1">
      <alignment horizontal="center"/>
    </xf>
    <xf numFmtId="0" fontId="4" fillId="0" borderId="0" xfId="0" applyFont="1" applyAlignment="1">
      <alignment/>
    </xf>
    <xf numFmtId="0" fontId="5" fillId="0" borderId="13" xfId="0" applyFont="1" applyBorder="1" applyAlignment="1">
      <alignment horizontal="center"/>
    </xf>
    <xf numFmtId="0" fontId="5" fillId="0" borderId="13" xfId="0" applyFont="1" applyBorder="1" applyAlignment="1">
      <alignment horizontal="center" wrapText="1"/>
    </xf>
    <xf numFmtId="0" fontId="5" fillId="0" borderId="26" xfId="0" applyFont="1" applyBorder="1" applyAlignment="1">
      <alignment horizontal="center"/>
    </xf>
    <xf numFmtId="0" fontId="5" fillId="0" borderId="13" xfId="57" applyFont="1" applyBorder="1" applyAlignment="1">
      <alignment horizontal="center"/>
      <protection/>
    </xf>
    <xf numFmtId="0" fontId="5" fillId="0" borderId="13" xfId="57" applyFont="1" applyBorder="1" applyAlignment="1">
      <alignment horizontal="center" wrapText="1"/>
      <protection/>
    </xf>
    <xf numFmtId="0" fontId="5" fillId="0" borderId="26" xfId="57" applyFont="1" applyBorder="1" applyAlignment="1">
      <alignment horizontal="center" wrapText="1"/>
      <protection/>
    </xf>
    <xf numFmtId="0" fontId="4" fillId="0" borderId="27" xfId="57" applyFont="1" applyBorder="1" applyAlignment="1">
      <alignment horizontal="center" wrapText="1"/>
      <protection/>
    </xf>
    <xf numFmtId="11" fontId="0" fillId="0" borderId="14" xfId="0" applyNumberFormat="1" applyFill="1" applyBorder="1" applyAlignment="1">
      <alignment/>
    </xf>
    <xf numFmtId="49" fontId="4" fillId="0" borderId="24" xfId="0" applyNumberFormat="1" applyFont="1" applyFill="1" applyBorder="1" applyAlignment="1">
      <alignment horizontal="left"/>
    </xf>
    <xf numFmtId="11" fontId="0" fillId="0" borderId="24" xfId="0" applyNumberFormat="1" applyFill="1" applyBorder="1" applyAlignment="1">
      <alignment/>
    </xf>
    <xf numFmtId="0" fontId="0" fillId="0" borderId="24" xfId="0" applyBorder="1" applyAlignment="1">
      <alignment/>
    </xf>
    <xf numFmtId="11" fontId="0" fillId="0" borderId="25" xfId="0" applyNumberFormat="1" applyFill="1" applyBorder="1" applyAlignment="1">
      <alignment/>
    </xf>
    <xf numFmtId="0" fontId="17" fillId="0" borderId="0" xfId="0" applyFont="1" applyAlignment="1">
      <alignment/>
    </xf>
    <xf numFmtId="1" fontId="11" fillId="0" borderId="0" xfId="0" applyNumberFormat="1" applyFont="1" applyFill="1" applyBorder="1" applyAlignment="1">
      <alignment horizontal="right"/>
    </xf>
    <xf numFmtId="49" fontId="10" fillId="33" borderId="0" xfId="0" applyNumberFormat="1" applyFont="1" applyFill="1" applyBorder="1" applyAlignment="1">
      <alignment horizontal="right"/>
    </xf>
    <xf numFmtId="49" fontId="11" fillId="0" borderId="11" xfId="0" applyNumberFormat="1" applyFont="1" applyFill="1" applyBorder="1" applyAlignment="1">
      <alignment/>
    </xf>
    <xf numFmtId="11" fontId="15" fillId="0" borderId="21" xfId="0" applyNumberFormat="1" applyFont="1" applyBorder="1" applyAlignment="1">
      <alignment horizontal="right"/>
    </xf>
    <xf numFmtId="11" fontId="15" fillId="0" borderId="28" xfId="0" applyNumberFormat="1" applyFont="1" applyBorder="1" applyAlignment="1">
      <alignment horizontal="right"/>
    </xf>
    <xf numFmtId="11" fontId="0" fillId="0" borderId="17" xfId="0" applyNumberFormat="1" applyBorder="1" applyAlignment="1">
      <alignment/>
    </xf>
    <xf numFmtId="11" fontId="4" fillId="0" borderId="0" xfId="0" applyNumberFormat="1" applyFont="1" applyAlignment="1">
      <alignment/>
    </xf>
    <xf numFmtId="49" fontId="10" fillId="33" borderId="0" xfId="0" applyNumberFormat="1" applyFont="1" applyFill="1" applyBorder="1" applyAlignment="1">
      <alignment horizontal="left"/>
    </xf>
    <xf numFmtId="172" fontId="14" fillId="0" borderId="0" xfId="0" applyNumberFormat="1" applyFont="1" applyAlignment="1">
      <alignment horizontal="righ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ox Values" xfId="57"/>
    <cellStyle name="Note" xfId="58"/>
    <cellStyle name="Output" xfId="59"/>
    <cellStyle name="Percent" xfId="60"/>
    <cellStyle name="Title" xfId="61"/>
    <cellStyle name="Total" xfId="62"/>
    <cellStyle name="Warning Text" xfId="63"/>
  </cellStyles>
  <dxfs count="6">
    <dxf>
      <font>
        <color auto="1"/>
      </font>
      <fill>
        <patternFill>
          <bgColor indexed="31"/>
        </patternFill>
      </fill>
    </dxf>
    <dxf>
      <font>
        <color auto="1"/>
      </font>
      <fill>
        <patternFill>
          <bgColor indexed="41"/>
        </patternFill>
      </fill>
    </dxf>
    <dxf>
      <font>
        <color auto="1"/>
      </font>
      <fill>
        <patternFill>
          <bgColor indexed="43"/>
        </patternFill>
      </fill>
    </dxf>
    <dxf>
      <font>
        <color auto="1"/>
      </font>
      <fill>
        <patternFill>
          <bgColor rgb="FFFFFF99"/>
        </patternFill>
      </fill>
      <border/>
    </dxf>
    <dxf>
      <font>
        <color auto="1"/>
      </font>
      <fill>
        <patternFill>
          <bgColor rgb="FF69FFFF"/>
        </patternFill>
      </fill>
      <border/>
    </dxf>
    <dxf>
      <font>
        <color auto="1"/>
      </font>
      <fill>
        <patternFill>
          <bgColor rgb="FFC0C0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863"/>
  <sheetViews>
    <sheetView tabSelected="1" zoomScale="80" zoomScaleNormal="80" zoomScalePageLayoutView="0" workbookViewId="0" topLeftCell="A7">
      <pane ySplit="1365" topLeftCell="A10" activePane="bottomLeft" state="split"/>
      <selection pane="topLeft" activeCell="O94" sqref="O94"/>
      <selection pane="bottomLeft" activeCell="H24" sqref="H24"/>
    </sheetView>
  </sheetViews>
  <sheetFormatPr defaultColWidth="9.140625" defaultRowHeight="14.25"/>
  <cols>
    <col min="1" max="1" width="16.57421875" style="6" customWidth="1"/>
    <col min="2" max="2" width="13.421875" style="5" customWidth="1"/>
    <col min="3" max="3" width="11.140625" style="6" customWidth="1"/>
    <col min="4" max="4" width="14.140625" style="5" customWidth="1"/>
    <col min="5" max="5" width="14.421875" style="5" customWidth="1"/>
    <col min="6" max="6" width="14.00390625" style="5" customWidth="1"/>
    <col min="7" max="7" width="15.00390625" style="5" customWidth="1"/>
    <col min="8" max="8" width="6.57421875" style="5" customWidth="1"/>
    <col min="9" max="9" width="6.00390625" style="5" customWidth="1"/>
    <col min="10" max="10" width="14.00390625" style="5" customWidth="1"/>
    <col min="11" max="11" width="12.140625" style="5" customWidth="1"/>
    <col min="12" max="12" width="18.00390625" style="0" customWidth="1"/>
    <col min="13" max="13" width="15.7109375" style="5" customWidth="1"/>
    <col min="14" max="14" width="16.57421875" style="5" customWidth="1"/>
    <col min="15" max="15" width="17.140625" style="5" customWidth="1"/>
    <col min="16" max="16" width="15.8515625" style="5" customWidth="1"/>
    <col min="17" max="17" width="16.57421875" style="5" customWidth="1"/>
    <col min="18" max="18" width="9.8515625" style="5" customWidth="1"/>
    <col min="19" max="19" width="11.57421875" style="3" customWidth="1"/>
    <col min="20" max="20" width="12.00390625" style="3" customWidth="1"/>
    <col min="21" max="21" width="11.00390625" style="3" customWidth="1"/>
    <col min="22" max="22" width="9.28125" style="3" bestFit="1" customWidth="1"/>
    <col min="23" max="23" width="9.140625" style="3" customWidth="1"/>
    <col min="24" max="24" width="11.00390625" style="3" customWidth="1"/>
    <col min="25" max="25" width="9.8515625" style="3" customWidth="1"/>
    <col min="26" max="26" width="10.57421875" style="3" customWidth="1"/>
    <col min="27" max="16384" width="9.140625" style="3" customWidth="1"/>
  </cols>
  <sheetData>
    <row r="1" spans="1:15" s="1" customFormat="1" ht="19.5" customHeight="1">
      <c r="A1" s="139" t="s">
        <v>143</v>
      </c>
      <c r="B1" s="7"/>
      <c r="C1" s="7"/>
      <c r="D1" s="7"/>
      <c r="E1" s="7"/>
      <c r="F1" s="7"/>
      <c r="G1" s="7"/>
      <c r="H1" s="7"/>
      <c r="I1" s="7"/>
      <c r="J1" s="7"/>
      <c r="K1" s="7"/>
      <c r="L1" s="7"/>
      <c r="M1" s="7"/>
      <c r="N1" s="7"/>
      <c r="O1" s="40" t="s">
        <v>121</v>
      </c>
    </row>
    <row r="2" spans="1:19" s="2" customFormat="1" ht="13.5" customHeight="1">
      <c r="A2"/>
      <c r="B2" s="11"/>
      <c r="C2" s="11"/>
      <c r="D2" s="11"/>
      <c r="E2" s="11"/>
      <c r="F2" s="11"/>
      <c r="G2" s="11"/>
      <c r="H2" s="11"/>
      <c r="I2" s="20"/>
      <c r="J2" s="11"/>
      <c r="K2" s="15"/>
      <c r="L2" s="15"/>
      <c r="M2" s="4"/>
      <c r="N2" s="4"/>
      <c r="O2" s="4"/>
      <c r="P2" t="s">
        <v>113</v>
      </c>
      <c r="Q2" s="105" t="s">
        <v>114</v>
      </c>
      <c r="R2" s="1"/>
      <c r="S2" s="16" t="s">
        <v>119</v>
      </c>
    </row>
    <row r="3" spans="1:19" s="2" customFormat="1" ht="13.5" customHeight="1">
      <c r="A3"/>
      <c r="B3" s="11"/>
      <c r="C3" s="11"/>
      <c r="D3" s="11"/>
      <c r="E3" s="11"/>
      <c r="F3" s="11"/>
      <c r="G3" s="11"/>
      <c r="H3" s="11"/>
      <c r="I3" s="20"/>
      <c r="J3" s="11"/>
      <c r="K3" s="15"/>
      <c r="L3" s="15"/>
      <c r="M3" s="4"/>
      <c r="N3" s="4"/>
      <c r="O3" s="99" t="s">
        <v>111</v>
      </c>
      <c r="P3">
        <v>18.13</v>
      </c>
      <c r="Q3">
        <v>3.368</v>
      </c>
      <c r="R3" s="1"/>
      <c r="S3" s="16" t="s">
        <v>118</v>
      </c>
    </row>
    <row r="4" spans="1:19" s="2" customFormat="1" ht="13.5" customHeight="1">
      <c r="A4"/>
      <c r="B4" s="11"/>
      <c r="C4" s="11"/>
      <c r="D4" s="11"/>
      <c r="E4" s="11"/>
      <c r="F4" s="11"/>
      <c r="G4" s="11"/>
      <c r="H4" s="11"/>
      <c r="I4" s="20"/>
      <c r="J4" s="11"/>
      <c r="K4" s="15"/>
      <c r="L4" s="15"/>
      <c r="M4" s="4"/>
      <c r="N4" s="4"/>
      <c r="O4" s="99" t="s">
        <v>115</v>
      </c>
      <c r="P4">
        <v>2.415</v>
      </c>
      <c r="Q4">
        <v>1.438</v>
      </c>
      <c r="R4" s="1"/>
      <c r="S4" s="16" t="s">
        <v>120</v>
      </c>
    </row>
    <row r="5" spans="1:19" s="2" customFormat="1" ht="13.5" customHeight="1">
      <c r="A5"/>
      <c r="B5" s="11"/>
      <c r="C5" s="11"/>
      <c r="D5" s="11"/>
      <c r="E5" s="11"/>
      <c r="F5" s="11"/>
      <c r="G5" s="11"/>
      <c r="H5" s="11"/>
      <c r="I5" s="20"/>
      <c r="J5" s="11"/>
      <c r="K5" s="15"/>
      <c r="L5" s="15"/>
      <c r="M5" s="4"/>
      <c r="N5" s="4"/>
      <c r="O5" s="99" t="s">
        <v>116</v>
      </c>
      <c r="P5">
        <v>1.935</v>
      </c>
      <c r="Q5">
        <v>1.426</v>
      </c>
      <c r="R5" s="1"/>
      <c r="S5" s="16"/>
    </row>
    <row r="6" spans="1:20" s="2" customFormat="1" ht="13.5" customHeight="1">
      <c r="A6"/>
      <c r="B6" s="11"/>
      <c r="C6" s="11"/>
      <c r="D6" s="11"/>
      <c r="E6" s="11"/>
      <c r="F6" s="11"/>
      <c r="G6" s="11"/>
      <c r="H6" s="11"/>
      <c r="I6" s="20"/>
      <c r="J6" s="11"/>
      <c r="K6" s="15"/>
      <c r="L6" s="15"/>
      <c r="M6" s="4"/>
      <c r="N6" s="4"/>
      <c r="O6" s="99" t="s">
        <v>117</v>
      </c>
      <c r="P6">
        <v>2.451</v>
      </c>
      <c r="Q6">
        <v>1.535</v>
      </c>
      <c r="R6" s="1"/>
      <c r="T6" s="40" t="s">
        <v>140</v>
      </c>
    </row>
    <row r="7" spans="1:23" s="6" customFormat="1" ht="15" customHeight="1">
      <c r="A7" s="126" t="s">
        <v>137</v>
      </c>
      <c r="B7" s="1"/>
      <c r="C7" s="1"/>
      <c r="D7" s="1"/>
      <c r="E7" s="1"/>
      <c r="F7" s="1"/>
      <c r="G7" s="1"/>
      <c r="H7" s="1"/>
      <c r="I7" s="1"/>
      <c r="J7" s="1"/>
      <c r="K7" s="1"/>
      <c r="L7" s="1"/>
      <c r="S7" s="4"/>
      <c r="T7" s="40" t="s">
        <v>110</v>
      </c>
      <c r="U7" s="1"/>
      <c r="V7" s="1"/>
      <c r="W7" s="16"/>
    </row>
    <row r="8" spans="1:28" ht="26.25" thickBot="1">
      <c r="A8" s="128" t="s">
        <v>138</v>
      </c>
      <c r="B8" s="127" t="s">
        <v>98</v>
      </c>
      <c r="C8" s="127" t="s">
        <v>99</v>
      </c>
      <c r="D8" s="130" t="s">
        <v>100</v>
      </c>
      <c r="E8" s="131" t="s">
        <v>129</v>
      </c>
      <c r="F8" s="132" t="s">
        <v>101</v>
      </c>
      <c r="G8" s="10"/>
      <c r="H8" s="9"/>
      <c r="I8" s="1"/>
      <c r="J8" s="126" t="s">
        <v>142</v>
      </c>
      <c r="K8" s="1"/>
      <c r="L8" s="1"/>
      <c r="M8" s="1"/>
      <c r="N8" s="1"/>
      <c r="O8" s="1"/>
      <c r="P8" s="1"/>
      <c r="Q8" s="1"/>
      <c r="R8" s="1"/>
      <c r="S8" s="1"/>
      <c r="T8" s="18" t="s">
        <v>27</v>
      </c>
      <c r="U8" s="18" t="s">
        <v>27</v>
      </c>
      <c r="V8" s="18" t="s">
        <v>27</v>
      </c>
      <c r="W8" s="18" t="s">
        <v>27</v>
      </c>
      <c r="X8" s="18" t="s">
        <v>27</v>
      </c>
      <c r="Y8" s="18" t="s">
        <v>27</v>
      </c>
      <c r="Z8" s="19" t="s">
        <v>86</v>
      </c>
      <c r="AA8" s="19" t="s">
        <v>87</v>
      </c>
      <c r="AB8" s="19" t="s">
        <v>86</v>
      </c>
    </row>
    <row r="9" spans="1:38" ht="29.25" customHeight="1" thickBot="1">
      <c r="A9" s="8"/>
      <c r="B9" s="18" t="s">
        <v>27</v>
      </c>
      <c r="C9" s="18" t="s">
        <v>27</v>
      </c>
      <c r="D9" s="18" t="s">
        <v>27</v>
      </c>
      <c r="E9" s="19" t="s">
        <v>86</v>
      </c>
      <c r="F9" s="133" t="s">
        <v>86</v>
      </c>
      <c r="G9" s="17"/>
      <c r="H9" s="17"/>
      <c r="I9" s="90"/>
      <c r="J9" s="1" t="s">
        <v>28</v>
      </c>
      <c r="K9" s="1" t="s">
        <v>29</v>
      </c>
      <c r="L9" s="1" t="s">
        <v>126</v>
      </c>
      <c r="M9" s="1" t="s">
        <v>124</v>
      </c>
      <c r="N9" s="1" t="s">
        <v>122</v>
      </c>
      <c r="O9" s="1" t="s">
        <v>127</v>
      </c>
      <c r="P9" s="1" t="s">
        <v>125</v>
      </c>
      <c r="Q9" s="1" t="s">
        <v>123</v>
      </c>
      <c r="R9" s="7" t="s">
        <v>97</v>
      </c>
      <c r="S9" s="62" t="s">
        <v>103</v>
      </c>
      <c r="T9" s="28" t="s">
        <v>77</v>
      </c>
      <c r="U9" s="109" t="s">
        <v>78</v>
      </c>
      <c r="V9" s="28" t="s">
        <v>79</v>
      </c>
      <c r="W9" s="28" t="s">
        <v>80</v>
      </c>
      <c r="X9" s="28" t="s">
        <v>81</v>
      </c>
      <c r="Y9" s="28" t="s">
        <v>82</v>
      </c>
      <c r="Z9" s="28" t="s">
        <v>83</v>
      </c>
      <c r="AA9" s="28" t="s">
        <v>84</v>
      </c>
      <c r="AB9" s="28" t="s">
        <v>85</v>
      </c>
      <c r="AD9"/>
      <c r="AE9"/>
      <c r="AF9"/>
      <c r="AG9"/>
      <c r="AH9"/>
      <c r="AI9"/>
      <c r="AJ9"/>
      <c r="AK9"/>
      <c r="AL9"/>
    </row>
    <row r="10" spans="1:28" ht="15" thickBot="1">
      <c r="A10" s="58" t="s">
        <v>31</v>
      </c>
      <c r="B10" s="79">
        <f>U12</f>
        <v>3.699E-08</v>
      </c>
      <c r="C10"/>
      <c r="D10" s="79">
        <f>X12</f>
        <v>3.039E-08</v>
      </c>
      <c r="E10" s="79">
        <f>Z12</f>
        <v>8.913E-16</v>
      </c>
      <c r="F10" s="134">
        <f>AB12</f>
        <v>2.1846E-19</v>
      </c>
      <c r="G10" s="17"/>
      <c r="H10" s="17"/>
      <c r="I10" s="88"/>
      <c r="J10" s="22" t="s">
        <v>0</v>
      </c>
      <c r="K10" s="140">
        <v>1</v>
      </c>
      <c r="L10" s="88" t="s">
        <v>128</v>
      </c>
      <c r="M10" s="88">
        <v>0.196</v>
      </c>
      <c r="N10" s="100" t="str">
        <f>IF(M10&lt;0.015,(CONCATENATE($S$2,$P$4,$S$3,$Q$4,$S$4)),"none")</f>
        <v>none</v>
      </c>
      <c r="O10" s="88" t="s">
        <v>128</v>
      </c>
      <c r="P10" s="88">
        <v>0.196</v>
      </c>
      <c r="Q10" s="100" t="str">
        <f>IF(P10&lt;0.015,(CONCATENATE($S$2,$P$4,$S$3,$Q$4,$S$4)),"none")</f>
        <v>none</v>
      </c>
      <c r="R10" s="34">
        <v>28.78</v>
      </c>
      <c r="S10" s="59" t="s">
        <v>102</v>
      </c>
      <c r="T10" s="107">
        <v>2.39E-08</v>
      </c>
      <c r="U10" s="113">
        <v>3.56E-08</v>
      </c>
      <c r="V10" s="108">
        <v>1.57E-07</v>
      </c>
      <c r="W10" s="30"/>
      <c r="X10" s="29">
        <v>2.77E-08</v>
      </c>
      <c r="Y10" s="30"/>
      <c r="Z10" s="29">
        <v>9.83E-17</v>
      </c>
      <c r="AA10" s="29">
        <v>1.64E-18</v>
      </c>
      <c r="AB10" s="29">
        <v>3.46E-21</v>
      </c>
    </row>
    <row r="11" spans="1:28" ht="15" thickBot="1">
      <c r="A11" s="58" t="s">
        <v>1</v>
      </c>
      <c r="B11" s="79">
        <f>U13</f>
        <v>4.03E-09</v>
      </c>
      <c r="C11" s="17"/>
      <c r="D11" s="79">
        <f>X13</f>
        <v>6.42E-10</v>
      </c>
      <c r="E11" s="79">
        <f>Z13</f>
        <v>2.87E-17</v>
      </c>
      <c r="F11" s="134">
        <f>AB13</f>
        <v>5.81E-22</v>
      </c>
      <c r="G11" s="17"/>
      <c r="H11" s="17"/>
      <c r="I11" s="88"/>
      <c r="J11" s="22" t="s">
        <v>30</v>
      </c>
      <c r="K11" s="140">
        <v>1</v>
      </c>
      <c r="L11" s="88" t="s">
        <v>128</v>
      </c>
      <c r="M11" s="88">
        <v>0.935</v>
      </c>
      <c r="N11" s="100" t="str">
        <f>IF(M11&lt;0.015,(CONCATENATE($S$2,$P$4,$S$3,$Q$4,$S$4)),"none")</f>
        <v>none</v>
      </c>
      <c r="O11" s="88" t="s">
        <v>112</v>
      </c>
      <c r="P11" s="88">
        <v>0.0155</v>
      </c>
      <c r="Q11" s="101" t="str">
        <f>IF(P11&lt;=0.03,(CONCATENATE($S$2,$P$6,$S$3,$Q$6,$S$4)),IF((AND(P11&gt;0.03,P11&lt;=0.25)),CONCATENATE($S$2,$P$5,$S$3,$Q$5,$S$4),"none"))</f>
        <v>LN(2.451; 1.535)</v>
      </c>
      <c r="R11" s="34">
        <v>0.007301135326543277</v>
      </c>
      <c r="S11" s="59" t="s">
        <v>105</v>
      </c>
      <c r="T11" s="53">
        <v>5.36E-10</v>
      </c>
      <c r="U11" s="114">
        <v>1.39E-09</v>
      </c>
      <c r="V11" s="53">
        <v>1.5E-09</v>
      </c>
      <c r="W11" s="34"/>
      <c r="X11" s="53">
        <v>2.69E-09</v>
      </c>
      <c r="Y11" s="34"/>
      <c r="Z11" s="53">
        <v>7.93E-16</v>
      </c>
      <c r="AA11" s="53">
        <v>1.1E-16</v>
      </c>
      <c r="AB11" s="53">
        <v>2.15E-19</v>
      </c>
    </row>
    <row r="12" spans="1:28" ht="15" thickBot="1">
      <c r="A12" s="58" t="s">
        <v>2</v>
      </c>
      <c r="B12" s="79">
        <f>T14</f>
        <v>3.59E-08</v>
      </c>
      <c r="C12" s="79">
        <f>W14</f>
        <v>9.59E-08</v>
      </c>
      <c r="D12" s="79">
        <f>X14</f>
        <v>1.06E-07</v>
      </c>
      <c r="E12" s="79">
        <f>Z14</f>
        <v>2.83E-16</v>
      </c>
      <c r="F12" s="134">
        <f>AB14</f>
        <v>5.14E-20</v>
      </c>
      <c r="G12" s="17"/>
      <c r="H12" s="17"/>
      <c r="I12" s="88"/>
      <c r="J12" s="24" t="s">
        <v>31</v>
      </c>
      <c r="K12" s="25"/>
      <c r="L12" s="88"/>
      <c r="M12" s="88"/>
      <c r="N12" s="88"/>
      <c r="O12" s="88"/>
      <c r="P12" s="88"/>
      <c r="Q12" s="1"/>
      <c r="R12" s="52"/>
      <c r="S12" s="60"/>
      <c r="T12" s="36">
        <f>T10+$K11*T11</f>
        <v>2.4435999999999998E-08</v>
      </c>
      <c r="U12" s="64">
        <f>U10+$K11*U11</f>
        <v>3.699E-08</v>
      </c>
      <c r="V12" s="36">
        <f>V10+$K11*V11</f>
        <v>1.585E-07</v>
      </c>
      <c r="W12" s="36"/>
      <c r="X12" s="36">
        <f>X10+$K11*X11</f>
        <v>3.039E-08</v>
      </c>
      <c r="Y12" s="36"/>
      <c r="Z12" s="36">
        <f>Z10+$K11*Z11</f>
        <v>8.913E-16</v>
      </c>
      <c r="AA12" s="36">
        <f>AA10+$K11*AA11</f>
        <v>1.1164E-16</v>
      </c>
      <c r="AB12" s="36">
        <f>AB10+$K11*AB11</f>
        <v>2.1846E-19</v>
      </c>
    </row>
    <row r="13" spans="1:28" ht="15" thickBot="1">
      <c r="A13" s="58" t="s">
        <v>33</v>
      </c>
      <c r="B13" s="79">
        <f>T17</f>
        <v>4.67E-09</v>
      </c>
      <c r="C13"/>
      <c r="D13" s="79">
        <f>X17</f>
        <v>1.36E-08</v>
      </c>
      <c r="E13" s="79">
        <f>Z17</f>
        <v>2.69928E-14</v>
      </c>
      <c r="F13" s="134">
        <f>AB17</f>
        <v>1.810447E-17</v>
      </c>
      <c r="G13" s="17"/>
      <c r="H13" s="17"/>
      <c r="I13" s="88"/>
      <c r="J13" s="26" t="s">
        <v>1</v>
      </c>
      <c r="K13" s="23"/>
      <c r="L13" s="88" t="s">
        <v>128</v>
      </c>
      <c r="M13" s="93">
        <v>0.101</v>
      </c>
      <c r="N13" s="100" t="str">
        <f>IF(M13&lt;0.015,(CONCATENATE($S$2,$P$4,$S$3,$Q$4,$S$4)),"none")</f>
        <v>none</v>
      </c>
      <c r="O13" s="88" t="s">
        <v>128</v>
      </c>
      <c r="P13" s="93">
        <v>0.101</v>
      </c>
      <c r="Q13" s="100" t="str">
        <f>IF(P13&lt;0.015,(CONCATENATE($S$2,$P$4,$S$3,$Q$4,$S$4)),"none")</f>
        <v>none</v>
      </c>
      <c r="R13" s="53">
        <v>213000</v>
      </c>
      <c r="S13" s="61" t="s">
        <v>102</v>
      </c>
      <c r="T13" s="65">
        <v>2.86E-10</v>
      </c>
      <c r="U13" s="66">
        <v>4.03E-09</v>
      </c>
      <c r="V13" s="29">
        <v>1.33E-08</v>
      </c>
      <c r="W13" s="30"/>
      <c r="X13" s="29">
        <v>6.42E-10</v>
      </c>
      <c r="Y13" s="30"/>
      <c r="Z13" s="29">
        <v>2.87E-17</v>
      </c>
      <c r="AA13" s="29">
        <v>6.49E-20</v>
      </c>
      <c r="AB13" s="29">
        <v>5.81E-22</v>
      </c>
    </row>
    <row r="14" spans="1:28" ht="15" thickBot="1">
      <c r="A14" s="58" t="s">
        <v>36</v>
      </c>
      <c r="B14" s="79">
        <f>U21</f>
        <v>4.4629999999999995E-06</v>
      </c>
      <c r="C14"/>
      <c r="D14" s="79">
        <f>X21</f>
        <v>9.423099999999999E-07</v>
      </c>
      <c r="E14" s="79">
        <f>Z21</f>
        <v>3.03489E-16</v>
      </c>
      <c r="F14" s="134">
        <f>AB21</f>
        <v>4.0063999999999996E-20</v>
      </c>
      <c r="G14" s="17"/>
      <c r="H14" s="17"/>
      <c r="I14" s="88"/>
      <c r="J14" s="26" t="s">
        <v>2</v>
      </c>
      <c r="K14" s="23"/>
      <c r="L14" s="88" t="s">
        <v>128</v>
      </c>
      <c r="M14" s="88">
        <v>0.0489</v>
      </c>
      <c r="N14" s="100" t="str">
        <f>IF(M14&lt;0.015,(CONCATENATE($S$2,$P$4,$S$3,$Q$4,$S$4)),"none")</f>
        <v>none</v>
      </c>
      <c r="O14" s="88" t="s">
        <v>112</v>
      </c>
      <c r="P14" s="88">
        <v>0.028</v>
      </c>
      <c r="Q14" s="101" t="str">
        <f>IF(P14&lt;=0.03,(CONCATENATE($S$2,$P$6,$S$3,$Q$6,$S$4)),IF((AND(P14&gt;0.03,P14&lt;=0.25)),CONCATENATE($S$2,$P$5,$S$3,$Q$5,$S$4),"none"))</f>
        <v>LN(2.451; 1.535)</v>
      </c>
      <c r="R14" s="53">
        <v>15700000</v>
      </c>
      <c r="S14" s="61" t="s">
        <v>104</v>
      </c>
      <c r="T14" s="66">
        <v>3.59E-08</v>
      </c>
      <c r="U14" s="29">
        <v>1.5E-08</v>
      </c>
      <c r="V14" s="29">
        <v>9.82E-09</v>
      </c>
      <c r="W14" s="66">
        <v>9.59E-08</v>
      </c>
      <c r="X14" s="29">
        <v>1.06E-07</v>
      </c>
      <c r="Y14" s="30"/>
      <c r="Z14" s="29">
        <v>2.83E-16</v>
      </c>
      <c r="AA14" s="29">
        <v>1.96E-17</v>
      </c>
      <c r="AB14" s="29">
        <v>5.14E-20</v>
      </c>
    </row>
    <row r="15" spans="1:28" ht="15" thickBot="1">
      <c r="A15" s="58" t="s">
        <v>41</v>
      </c>
      <c r="B15" s="80">
        <f>U22</f>
        <v>0</v>
      </c>
      <c r="C15" s="79">
        <f>W27</f>
        <v>2.8E-08</v>
      </c>
      <c r="D15" s="80">
        <f>X22</f>
        <v>0</v>
      </c>
      <c r="E15" s="79">
        <f>Z22</f>
        <v>1.78E-17</v>
      </c>
      <c r="F15" s="134">
        <f>AB22</f>
        <v>1.17E-20</v>
      </c>
      <c r="G15" s="17"/>
      <c r="H15" s="17"/>
      <c r="I15" s="88"/>
      <c r="J15" s="22" t="s">
        <v>3</v>
      </c>
      <c r="K15" s="140">
        <v>1</v>
      </c>
      <c r="L15" s="88" t="s">
        <v>128</v>
      </c>
      <c r="M15" s="88">
        <v>0.187</v>
      </c>
      <c r="N15" s="100" t="str">
        <f>IF(M15&lt;0.015,(CONCATENATE($S$2,$P$4,$S$3,$Q$4,$S$4)),"none")</f>
        <v>none</v>
      </c>
      <c r="O15" s="88" t="s">
        <v>128</v>
      </c>
      <c r="P15" s="88">
        <v>0.187</v>
      </c>
      <c r="Q15" s="100" t="str">
        <f>IF(P15&lt;0.015,(CONCATENATE($S$2,$P$4,$S$3,$Q$4,$S$4)),"none")</f>
        <v>none</v>
      </c>
      <c r="R15" s="34">
        <v>30.07</v>
      </c>
      <c r="S15" s="59" t="s">
        <v>104</v>
      </c>
      <c r="T15" s="66">
        <v>4.67E-09</v>
      </c>
      <c r="U15" s="29">
        <v>9.69E-09</v>
      </c>
      <c r="V15" s="29">
        <v>3.92E-08</v>
      </c>
      <c r="W15" s="31"/>
      <c r="X15" s="29">
        <v>1.36E-08</v>
      </c>
      <c r="Y15" s="30"/>
      <c r="Z15" s="29">
        <v>9.28E-17</v>
      </c>
      <c r="AA15" s="29">
        <v>2.99E-18</v>
      </c>
      <c r="AB15" s="29">
        <v>4.47E-21</v>
      </c>
    </row>
    <row r="16" spans="1:28" ht="15" thickBot="1">
      <c r="A16" s="58" t="s">
        <v>6</v>
      </c>
      <c r="B16" s="79">
        <f>U28</f>
        <v>3.46E-06</v>
      </c>
      <c r="C16"/>
      <c r="D16" s="79">
        <f>X28</f>
        <v>2.8E-07</v>
      </c>
      <c r="E16" s="79">
        <f>Z28</f>
        <v>2.84E-16</v>
      </c>
      <c r="F16" s="134">
        <f>AB28</f>
        <v>1.56E-19</v>
      </c>
      <c r="G16" s="17"/>
      <c r="H16" s="17"/>
      <c r="I16" s="88"/>
      <c r="J16" s="22" t="s">
        <v>32</v>
      </c>
      <c r="K16" s="140">
        <v>1</v>
      </c>
      <c r="L16" s="88" t="s">
        <v>112</v>
      </c>
      <c r="M16" s="88">
        <v>0.662</v>
      </c>
      <c r="N16" s="101" t="str">
        <f>IF(M16&lt;=0.03,(CONCATENATE($S$2,$P$6,$S$3,$Q$6,$S$4)),IF((AND(M16&gt;0.03,M16&lt;=0.25)),CONCATENATE($S$2,$P$5,$S$3,$Q$5,$S$4),"none"))</f>
        <v>none</v>
      </c>
      <c r="O16" s="88" t="s">
        <v>112</v>
      </c>
      <c r="P16" s="88">
        <v>0.662</v>
      </c>
      <c r="Q16" s="101" t="str">
        <f>IF(P16&lt;=0.03,(CONCATENATE($S$2,$P$6,$S$3,$Q$6,$S$4)),IF((AND(P16&gt;0.03,P16&lt;=0.25)),CONCATENATE($S$2,$P$5,$S$3,$Q$5,$S$4),"none"))</f>
        <v>none</v>
      </c>
      <c r="R16" s="53">
        <v>4.852212852431887E-06</v>
      </c>
      <c r="S16" s="61" t="s">
        <v>105</v>
      </c>
      <c r="Z16" s="53">
        <v>2.69E-14</v>
      </c>
      <c r="AA16" s="53">
        <v>5.78E-16</v>
      </c>
      <c r="AB16" s="53">
        <v>1.81E-17</v>
      </c>
    </row>
    <row r="17" spans="1:28" ht="15" thickBot="1">
      <c r="A17" s="58" t="s">
        <v>50</v>
      </c>
      <c r="B17" s="79">
        <f>U31</f>
        <v>2.6519E-06</v>
      </c>
      <c r="C17"/>
      <c r="D17" s="79">
        <f>X31</f>
        <v>6.974009999999999E-07</v>
      </c>
      <c r="E17" s="79">
        <f>Z31</f>
        <v>4.49E-14</v>
      </c>
      <c r="F17" s="134">
        <f>AB31</f>
        <v>3.03E-17</v>
      </c>
      <c r="G17" s="17"/>
      <c r="H17" s="17"/>
      <c r="I17" s="88"/>
      <c r="J17" s="24" t="s">
        <v>33</v>
      </c>
      <c r="K17" s="25"/>
      <c r="L17" s="88"/>
      <c r="M17" s="88"/>
      <c r="N17" s="87"/>
      <c r="O17" s="88"/>
      <c r="P17" s="88"/>
      <c r="Q17" s="1"/>
      <c r="R17" s="52"/>
      <c r="S17" s="60"/>
      <c r="T17" s="64">
        <f>T15+$K16*T16</f>
        <v>4.67E-09</v>
      </c>
      <c r="U17" s="36">
        <f>U15+$K16*U16</f>
        <v>9.69E-09</v>
      </c>
      <c r="V17" s="36">
        <f>V15+$K16*V16</f>
        <v>3.92E-08</v>
      </c>
      <c r="W17" s="36"/>
      <c r="X17" s="36">
        <f>X15+$K16*X16</f>
        <v>1.36E-08</v>
      </c>
      <c r="Y17" s="36"/>
      <c r="Z17" s="36">
        <f>Z15+$K16*Z16</f>
        <v>2.69928E-14</v>
      </c>
      <c r="AA17" s="36">
        <f>AA15+$K16*AA16</f>
        <v>5.8099E-16</v>
      </c>
      <c r="AB17" s="36">
        <f>AB15+$K16*AB16</f>
        <v>1.810447E-17</v>
      </c>
    </row>
    <row r="18" spans="1:28" ht="15" thickBot="1">
      <c r="A18" s="58" t="s">
        <v>59</v>
      </c>
      <c r="B18" s="79">
        <f>U41</f>
        <v>9.050772352E-05</v>
      </c>
      <c r="C18"/>
      <c r="D18" s="79">
        <f>X41</f>
        <v>4.36106092E-07</v>
      </c>
      <c r="E18" s="79">
        <f>Z41</f>
        <v>1.7445156000000002E-14</v>
      </c>
      <c r="F18" s="134">
        <f>AB41</f>
        <v>9.9983938E-18</v>
      </c>
      <c r="G18" s="17"/>
      <c r="H18" s="17"/>
      <c r="I18" s="88"/>
      <c r="J18" s="22" t="s">
        <v>4</v>
      </c>
      <c r="K18" s="140">
        <v>1</v>
      </c>
      <c r="L18" s="88" t="s">
        <v>128</v>
      </c>
      <c r="M18" s="88">
        <v>0.0335</v>
      </c>
      <c r="N18" s="100" t="str">
        <f>IF(M18&lt;0.015,(CONCATENATE($S$2,$P$4,$S$3,$Q$4,$S$4)),"none")</f>
        <v>none</v>
      </c>
      <c r="O18" s="88" t="s">
        <v>112</v>
      </c>
      <c r="P18" s="88">
        <v>0.0124</v>
      </c>
      <c r="Q18" s="101" t="str">
        <f>IF(P18&lt;=0.03,(CONCATENATE($S$2,$P$6,$S$3,$Q$6,$S$4)),IF((AND(P18&gt;0.03,P18&lt;=0.25)),CONCATENATE($S$2,$P$5,$S$3,$Q$5,$S$4),"none"))</f>
        <v>LN(2.451; 1.535)</v>
      </c>
      <c r="R18" s="34">
        <v>22.3</v>
      </c>
      <c r="S18" s="59" t="s">
        <v>102</v>
      </c>
      <c r="T18" s="110">
        <v>9.07E-07</v>
      </c>
      <c r="U18" s="112">
        <v>1.1E-06</v>
      </c>
      <c r="V18" s="111">
        <v>5.61E-06</v>
      </c>
      <c r="W18" s="31"/>
      <c r="X18" s="32">
        <v>6.96E-07</v>
      </c>
      <c r="Y18" s="30"/>
      <c r="Z18" s="32">
        <v>4.51E-17</v>
      </c>
      <c r="AA18" s="32">
        <v>2.13E-18</v>
      </c>
      <c r="AB18" s="32">
        <v>1.06E-20</v>
      </c>
    </row>
    <row r="19" spans="1:28" ht="15" thickBot="1">
      <c r="A19" s="58" t="s">
        <v>60</v>
      </c>
      <c r="B19" s="79">
        <f>U50</f>
        <v>4.28728E-05</v>
      </c>
      <c r="C19"/>
      <c r="D19" s="79">
        <f>X50</f>
        <v>1.42739E-07</v>
      </c>
      <c r="E19" s="79">
        <f>Z50</f>
        <v>7.648787500000001E-14</v>
      </c>
      <c r="F19" s="134">
        <f>AB50</f>
        <v>5.1773326E-17</v>
      </c>
      <c r="G19" s="17"/>
      <c r="H19" s="17"/>
      <c r="I19" s="88"/>
      <c r="J19" s="22" t="s">
        <v>34</v>
      </c>
      <c r="K19" s="140">
        <v>1</v>
      </c>
      <c r="L19" s="88" t="s">
        <v>128</v>
      </c>
      <c r="M19" s="88">
        <v>0.389</v>
      </c>
      <c r="N19" s="100" t="str">
        <f>IF(M19&lt;0.015,(CONCATENATE($S$2,$P$4,$S$3,$Q$4,$S$4)),"none")</f>
        <v>none</v>
      </c>
      <c r="O19" s="88" t="s">
        <v>128</v>
      </c>
      <c r="P19" s="88">
        <v>0.389</v>
      </c>
      <c r="Q19" s="100" t="str">
        <f>IF(P19&lt;0.015,(CONCATENATE($S$2,$P$4,$S$3,$Q$4,$S$4)),"none")</f>
        <v>none</v>
      </c>
      <c r="R19" s="34">
        <v>0.013725221771985542</v>
      </c>
      <c r="S19" s="59" t="s">
        <v>105</v>
      </c>
      <c r="T19" s="107">
        <v>1.07E-09</v>
      </c>
      <c r="U19" s="66">
        <v>9.3E-08</v>
      </c>
      <c r="V19" s="108">
        <v>1.33E-07</v>
      </c>
      <c r="W19" s="31"/>
      <c r="X19" s="29">
        <v>1.31E-09</v>
      </c>
      <c r="Y19" s="31"/>
      <c r="Z19" s="29">
        <v>2.58E-16</v>
      </c>
      <c r="AA19" s="29">
        <v>3.51E-17</v>
      </c>
      <c r="AB19" s="29">
        <v>2.92E-20</v>
      </c>
    </row>
    <row r="20" spans="1:28" ht="15" thickBot="1">
      <c r="A20" s="58" t="s">
        <v>69</v>
      </c>
      <c r="B20" s="79">
        <f>U60</f>
        <v>8.48798564E-05</v>
      </c>
      <c r="C20" s="17"/>
      <c r="D20" s="79">
        <f aca="true" t="shared" si="0" ref="D20:D26">X60</f>
        <v>6.382547E-07</v>
      </c>
      <c r="E20" s="79">
        <f aca="true" t="shared" si="1" ref="E20:E26">Z60</f>
        <v>1.3881639999999998E-14</v>
      </c>
      <c r="F20" s="134">
        <f aca="true" t="shared" si="2" ref="F20:F26">AB60</f>
        <v>7.875239999999998E-18</v>
      </c>
      <c r="G20" s="17"/>
      <c r="H20" s="17"/>
      <c r="I20" s="88"/>
      <c r="J20" s="22" t="s">
        <v>35</v>
      </c>
      <c r="K20" s="140">
        <v>1</v>
      </c>
      <c r="L20" s="88" t="s">
        <v>111</v>
      </c>
      <c r="M20" s="88"/>
      <c r="N20" s="102" t="str">
        <f>(CONCATENATE($S$2,$P$3,$S$3,$Q$3,$S$4))</f>
        <v>LN(18.13; 3.368)</v>
      </c>
      <c r="O20" s="88" t="s">
        <v>112</v>
      </c>
      <c r="P20" s="88">
        <v>0.802</v>
      </c>
      <c r="Q20" s="101" t="str">
        <f>IF(P20&lt;=0.03,(CONCATENATE($S$2,$P$6,$S$3,$Q$6,$S$4)),IF((AND(P20&gt;0.03,P20&lt;=0.25)),CONCATENATE($S$2,$P$5,$S$3,$Q$5,$S$4),"none"))</f>
        <v>none</v>
      </c>
      <c r="R20" s="34">
        <v>0.3788632132296572</v>
      </c>
      <c r="S20" s="59" t="s">
        <v>102</v>
      </c>
      <c r="T20" s="110">
        <v>6.09E-07</v>
      </c>
      <c r="U20" s="112">
        <v>3.27E-06</v>
      </c>
      <c r="V20" s="111">
        <v>4.27E-06</v>
      </c>
      <c r="W20" s="31"/>
      <c r="X20" s="32">
        <v>1.21E-06</v>
      </c>
      <c r="Y20" s="82">
        <v>2.45E-07</v>
      </c>
      <c r="Z20" s="32">
        <v>3.89E-19</v>
      </c>
      <c r="AA20" s="32">
        <v>8.07E-21</v>
      </c>
      <c r="AB20" s="32">
        <v>2.64E-22</v>
      </c>
    </row>
    <row r="21" spans="1:28" ht="15" thickBot="1">
      <c r="A21" s="58" t="s">
        <v>11</v>
      </c>
      <c r="B21" s="79">
        <f>V61</f>
        <v>1.4E-05</v>
      </c>
      <c r="C21" s="17"/>
      <c r="D21" s="79">
        <f t="shared" si="0"/>
        <v>2.14E-07</v>
      </c>
      <c r="E21" s="79">
        <f t="shared" si="1"/>
        <v>1.49E-17</v>
      </c>
      <c r="F21" s="134">
        <f t="shared" si="2"/>
        <v>5.73E-21</v>
      </c>
      <c r="G21" s="17"/>
      <c r="H21" s="17"/>
      <c r="I21" s="88"/>
      <c r="J21" s="24" t="s">
        <v>36</v>
      </c>
      <c r="K21" s="25"/>
      <c r="L21" s="88"/>
      <c r="M21" s="88"/>
      <c r="N21" s="88"/>
      <c r="O21" s="88"/>
      <c r="P21" s="88"/>
      <c r="Q21" s="1"/>
      <c r="R21" s="52"/>
      <c r="S21" s="60"/>
      <c r="T21" s="33">
        <f>T18+$K19*(T19+$K20*T20)</f>
        <v>1.5170699999999999E-06</v>
      </c>
      <c r="U21" s="64">
        <f>U18+$K19*(U19+$K20*U20)</f>
        <v>4.4629999999999995E-06</v>
      </c>
      <c r="V21" s="33">
        <f>V18+$K19*(V19+$K20*V20)</f>
        <v>1.0013E-05</v>
      </c>
      <c r="W21" s="33"/>
      <c r="X21" s="64">
        <f>X18+$K19*(X19+$K20*Y20)</f>
        <v>9.423099999999999E-07</v>
      </c>
      <c r="Y21" s="33">
        <f>Y18+$K19*(Y19+$K20*Y20)</f>
        <v>2.45E-07</v>
      </c>
      <c r="Z21" s="33">
        <f>Z18+$K19*(Z19+$K20*Z20)</f>
        <v>3.03489E-16</v>
      </c>
      <c r="AA21" s="33">
        <f>AA18+$K19*(AA19+$K20*AA20)</f>
        <v>3.723807E-17</v>
      </c>
      <c r="AB21" s="33">
        <f>AB18+$K19*(AB19+$K20*AB20)</f>
        <v>4.0063999999999996E-20</v>
      </c>
    </row>
    <row r="22" spans="1:28" ht="14.25">
      <c r="A22" s="58" t="s">
        <v>12</v>
      </c>
      <c r="B22" s="79">
        <f>V62</f>
        <v>2.48E-05</v>
      </c>
      <c r="C22" s="17"/>
      <c r="D22" s="79">
        <f t="shared" si="0"/>
        <v>2.31E-07</v>
      </c>
      <c r="E22" s="79">
        <f t="shared" si="1"/>
        <v>7.27E-18</v>
      </c>
      <c r="F22" s="134">
        <f t="shared" si="2"/>
        <v>2.44E-21</v>
      </c>
      <c r="G22" s="17"/>
      <c r="H22" s="17"/>
      <c r="I22" s="88"/>
      <c r="J22" s="22" t="s">
        <v>5</v>
      </c>
      <c r="K22" s="140">
        <v>1</v>
      </c>
      <c r="L22" s="88" t="s">
        <v>131</v>
      </c>
      <c r="M22" s="88"/>
      <c r="N22" s="88"/>
      <c r="O22" s="88" t="s">
        <v>112</v>
      </c>
      <c r="P22" s="93">
        <v>0.51</v>
      </c>
      <c r="Q22" s="101" t="str">
        <f>IF(P22&lt;=0.03,(CONCATENATE($S$2,$P$6,$S$3,$Q$6,$S$4)),IF((AND(P22&gt;0.03,P22&lt;=0.25)),CONCATENATE($S$2,$P$5,$S$3,$Q$5,$S$4),"none"))</f>
        <v>none</v>
      </c>
      <c r="R22" s="34">
        <v>0.010468</v>
      </c>
      <c r="S22" s="59" t="s">
        <v>105</v>
      </c>
      <c r="T22" s="35"/>
      <c r="U22" s="35"/>
      <c r="V22" s="35"/>
      <c r="W22" s="35"/>
      <c r="X22" s="35"/>
      <c r="Y22" s="30"/>
      <c r="Z22" s="92">
        <v>1.78E-17</v>
      </c>
      <c r="AA22" s="92">
        <v>3.82E-19</v>
      </c>
      <c r="AB22" s="92">
        <v>1.17E-20</v>
      </c>
    </row>
    <row r="23" spans="1:28" ht="14.25">
      <c r="A23" s="58" t="s">
        <v>13</v>
      </c>
      <c r="B23" s="79">
        <f>U63</f>
        <v>9.35E-05</v>
      </c>
      <c r="C23" s="17"/>
      <c r="D23" s="79">
        <f t="shared" si="0"/>
        <v>4.79E-07</v>
      </c>
      <c r="E23" s="79">
        <f t="shared" si="1"/>
        <v>1.57E-15</v>
      </c>
      <c r="F23" s="134">
        <f t="shared" si="2"/>
        <v>9.44E-19</v>
      </c>
      <c r="G23" s="17"/>
      <c r="H23" s="17"/>
      <c r="I23" s="88"/>
      <c r="J23" s="141" t="s">
        <v>37</v>
      </c>
      <c r="K23" s="140">
        <v>1</v>
      </c>
      <c r="L23" s="88" t="s">
        <v>131</v>
      </c>
      <c r="M23" s="88"/>
      <c r="N23" s="88"/>
      <c r="O23" s="88" t="s">
        <v>112</v>
      </c>
      <c r="P23" s="88">
        <v>0.837</v>
      </c>
      <c r="Q23" s="101" t="str">
        <f aca="true" t="shared" si="3" ref="Q23:Q58">IF(P23&lt;=0.03,(CONCATENATE($S$2,$P$6,$S$3,$Q$6,$S$4)),IF((AND(P23&gt;0.03,P23&lt;=0.25)),CONCATENATE($S$2,$P$5,$S$3,$Q$5,$S$4),"none"))</f>
        <v>none</v>
      </c>
      <c r="R23" s="53">
        <v>5.894145706324001E-06</v>
      </c>
      <c r="S23" s="59" t="s">
        <v>105</v>
      </c>
      <c r="T23" s="35"/>
      <c r="U23" s="35"/>
      <c r="V23" s="35"/>
      <c r="W23" s="31"/>
      <c r="X23" s="35"/>
      <c r="Y23" s="30"/>
      <c r="Z23" s="32">
        <v>4.21E-19</v>
      </c>
      <c r="AA23" s="32">
        <v>8.64E-21</v>
      </c>
      <c r="AB23" s="32">
        <v>2.85E-22</v>
      </c>
    </row>
    <row r="24" spans="1:28" ht="14.25">
      <c r="A24" s="58" t="s">
        <v>14</v>
      </c>
      <c r="B24" s="79">
        <f>U64</f>
        <v>7.82E-06</v>
      </c>
      <c r="C24"/>
      <c r="D24" s="79">
        <f t="shared" si="0"/>
        <v>3.36E-07</v>
      </c>
      <c r="E24" s="79">
        <f t="shared" si="1"/>
        <v>1.18E-17</v>
      </c>
      <c r="F24" s="134">
        <f t="shared" si="2"/>
        <v>4.25E-21</v>
      </c>
      <c r="G24"/>
      <c r="H24"/>
      <c r="I24" s="88"/>
      <c r="J24" s="22" t="s">
        <v>38</v>
      </c>
      <c r="K24" s="140">
        <v>1</v>
      </c>
      <c r="L24" s="88" t="s">
        <v>131</v>
      </c>
      <c r="M24" s="88"/>
      <c r="N24" s="88"/>
      <c r="O24" s="88" t="s">
        <v>112</v>
      </c>
      <c r="P24" s="88">
        <v>0.333</v>
      </c>
      <c r="Q24" s="101" t="str">
        <f t="shared" si="3"/>
        <v>none</v>
      </c>
      <c r="R24" s="53">
        <v>5.095584029983329E-05</v>
      </c>
      <c r="S24" s="59" t="s">
        <v>102</v>
      </c>
      <c r="T24" s="29">
        <v>2.92E-09</v>
      </c>
      <c r="U24" s="29">
        <v>1.36E-08</v>
      </c>
      <c r="V24" s="29">
        <v>1.47E-08</v>
      </c>
      <c r="W24" s="31"/>
      <c r="X24" s="29">
        <v>1.39E-10</v>
      </c>
      <c r="Y24" s="30"/>
      <c r="Z24" s="29">
        <v>1.1E-14</v>
      </c>
      <c r="AA24" s="29">
        <v>2.4E-16</v>
      </c>
      <c r="AB24" s="29">
        <v>6.65E-18</v>
      </c>
    </row>
    <row r="25" spans="1:28" ht="14.25">
      <c r="A25" s="58" t="s">
        <v>15</v>
      </c>
      <c r="B25" s="79">
        <f>U65</f>
        <v>3.55E-06</v>
      </c>
      <c r="C25" s="17"/>
      <c r="D25" s="79">
        <f t="shared" si="0"/>
        <v>5.13E-08</v>
      </c>
      <c r="E25" s="79">
        <f t="shared" si="1"/>
        <v>1.42E-17</v>
      </c>
      <c r="F25" s="134">
        <f t="shared" si="2"/>
        <v>6.77E-21</v>
      </c>
      <c r="G25" s="17"/>
      <c r="H25" s="17"/>
      <c r="I25" s="88"/>
      <c r="J25" s="22" t="s">
        <v>39</v>
      </c>
      <c r="K25" s="140">
        <v>1</v>
      </c>
      <c r="L25" s="88" t="s">
        <v>131</v>
      </c>
      <c r="M25" s="88"/>
      <c r="N25" s="88"/>
      <c r="O25" s="88" t="s">
        <v>112</v>
      </c>
      <c r="P25" s="88">
        <v>1.12</v>
      </c>
      <c r="Q25" s="101" t="str">
        <f t="shared" si="3"/>
        <v>none</v>
      </c>
      <c r="R25" s="53">
        <v>3.783661275995084E-05</v>
      </c>
      <c r="S25" s="59" t="s">
        <v>105</v>
      </c>
      <c r="T25" s="17">
        <v>7.23E-09</v>
      </c>
      <c r="U25" s="17">
        <v>1.46E-08</v>
      </c>
      <c r="V25" s="17">
        <v>1.54E-08</v>
      </c>
      <c r="W25"/>
      <c r="X25" s="17">
        <v>1.12E-10</v>
      </c>
      <c r="Y25"/>
      <c r="Z25" s="17">
        <v>7.25E-14</v>
      </c>
      <c r="AA25" s="17">
        <v>1.44E-15</v>
      </c>
      <c r="AB25" s="17">
        <v>4.99E-17</v>
      </c>
    </row>
    <row r="26" spans="1:28" ht="15" thickBot="1">
      <c r="A26" s="58" t="s">
        <v>16</v>
      </c>
      <c r="B26" s="79">
        <f>U66</f>
        <v>3.48E-06</v>
      </c>
      <c r="C26"/>
      <c r="D26" s="79">
        <f t="shared" si="0"/>
        <v>4.95E-08</v>
      </c>
      <c r="E26" s="79">
        <f t="shared" si="1"/>
        <v>6.13E-18</v>
      </c>
      <c r="F26" s="134">
        <f t="shared" si="2"/>
        <v>1.84E-21</v>
      </c>
      <c r="G26" s="17"/>
      <c r="H26" s="17"/>
      <c r="I26" s="88"/>
      <c r="J26" s="22" t="s">
        <v>40</v>
      </c>
      <c r="K26" s="140">
        <v>1</v>
      </c>
      <c r="L26" s="88" t="s">
        <v>131</v>
      </c>
      <c r="M26" s="88"/>
      <c r="N26" s="88"/>
      <c r="O26" s="88" t="s">
        <v>112</v>
      </c>
      <c r="P26" s="88">
        <v>0.797</v>
      </c>
      <c r="Q26" s="101" t="str">
        <f t="shared" si="3"/>
        <v>none</v>
      </c>
      <c r="R26" s="53">
        <v>5.2064953739195335E-12</v>
      </c>
      <c r="S26" s="59" t="s">
        <v>105</v>
      </c>
      <c r="T26" s="35"/>
      <c r="U26" s="35"/>
      <c r="V26" s="35"/>
      <c r="W26" s="67"/>
      <c r="X26" s="35"/>
      <c r="Y26" s="30"/>
      <c r="Z26" s="32">
        <v>3.81E-18</v>
      </c>
      <c r="AA26" s="32">
        <v>7.91E-20</v>
      </c>
      <c r="AB26" s="32">
        <v>2.59E-21</v>
      </c>
    </row>
    <row r="27" spans="1:28" ht="15.75" customHeight="1" thickBot="1">
      <c r="A27" s="58" t="s">
        <v>71</v>
      </c>
      <c r="B27" s="79">
        <f>U69</f>
        <v>3.090334E-06</v>
      </c>
      <c r="C27" s="17"/>
      <c r="D27" s="79">
        <f>X69</f>
        <v>4.7036E-08</v>
      </c>
      <c r="E27" s="79">
        <f>Z69</f>
        <v>6.939E-15</v>
      </c>
      <c r="F27" s="134">
        <f>AB69</f>
        <v>3.702E-18</v>
      </c>
      <c r="G27" s="17"/>
      <c r="H27" s="17"/>
      <c r="I27" s="88"/>
      <c r="J27" s="24" t="s">
        <v>41</v>
      </c>
      <c r="K27" s="25"/>
      <c r="L27" s="88" t="s">
        <v>111</v>
      </c>
      <c r="M27" s="88"/>
      <c r="N27" s="102" t="str">
        <f>(CONCATENATE($S$2,$P$3,$S$3,$Q$3,$S$4))</f>
        <v>LN(18.13; 3.368)</v>
      </c>
      <c r="O27" s="88"/>
      <c r="P27" s="88"/>
      <c r="Q27" s="1"/>
      <c r="R27" s="52"/>
      <c r="S27" s="60"/>
      <c r="T27" s="33"/>
      <c r="U27" s="33"/>
      <c r="V27" s="33"/>
      <c r="W27" s="81">
        <v>2.8E-08</v>
      </c>
      <c r="X27" s="33"/>
      <c r="Z27" s="33">
        <f>Z22+$K23*(Z23+$K24*(Z24+$K25*(Z25+$K26*Z26)))</f>
        <v>8.3522031E-14</v>
      </c>
      <c r="AA27" s="33">
        <f>AA22+$K23*(AA23+$K24*(AA24+$K25*(AA25+$K26*AA26)))</f>
        <v>1.68046974E-15</v>
      </c>
      <c r="AB27" s="33">
        <f>AB22+$K23*(AB23+$K24*(AB24+$K25*(AB25+$K26*AB26)))</f>
        <v>5.6564575E-17</v>
      </c>
    </row>
    <row r="28" spans="1:28" ht="15" thickBot="1">
      <c r="A28" s="58" t="s">
        <v>18</v>
      </c>
      <c r="B28" s="79">
        <f>U70</f>
        <v>3.21E-06</v>
      </c>
      <c r="C28" s="17"/>
      <c r="D28" s="79">
        <f>X70</f>
        <v>4.69E-08</v>
      </c>
      <c r="E28" s="79">
        <f>Z70</f>
        <v>3.87E-18</v>
      </c>
      <c r="F28" s="134">
        <f>AB70</f>
        <v>9.53E-22</v>
      </c>
      <c r="G28"/>
      <c r="H28"/>
      <c r="I28" s="88"/>
      <c r="J28" s="26" t="s">
        <v>6</v>
      </c>
      <c r="K28" s="23"/>
      <c r="L28" s="88" t="s">
        <v>111</v>
      </c>
      <c r="M28" s="88"/>
      <c r="N28" s="102" t="str">
        <f>(CONCATENATE($S$2,$P$3,$S$3,$Q$3,$S$4))</f>
        <v>LN(18.13; 3.368)</v>
      </c>
      <c r="O28" s="88" t="s">
        <v>112</v>
      </c>
      <c r="P28" s="88">
        <v>0.186</v>
      </c>
      <c r="Q28" s="101" t="str">
        <f t="shared" si="3"/>
        <v>LN(1.935; 1.426)</v>
      </c>
      <c r="R28" s="34">
        <v>1599</v>
      </c>
      <c r="S28" s="59" t="s">
        <v>102</v>
      </c>
      <c r="T28" s="32">
        <v>3.59E-07</v>
      </c>
      <c r="U28" s="69">
        <v>3.46E-06</v>
      </c>
      <c r="V28" s="32">
        <v>9.51E-06</v>
      </c>
      <c r="W28" s="68"/>
      <c r="X28" s="32">
        <v>2.8E-07</v>
      </c>
      <c r="Y28" s="30"/>
      <c r="Z28" s="32">
        <v>2.84E-16</v>
      </c>
      <c r="AA28" s="32">
        <v>6.11E-18</v>
      </c>
      <c r="AB28" s="32">
        <v>1.56E-19</v>
      </c>
    </row>
    <row r="29" spans="1:28" ht="15" thickBot="1">
      <c r="A29" s="58" t="s">
        <v>74</v>
      </c>
      <c r="B29" s="79">
        <f>U74</f>
        <v>2.8676900000000002E-06</v>
      </c>
      <c r="C29" s="17"/>
      <c r="D29" s="79">
        <f>X74</f>
        <v>4.79E-08</v>
      </c>
      <c r="E29" s="79">
        <f>Z74</f>
        <v>1.50751E-15</v>
      </c>
      <c r="F29" s="134">
        <f>AB74</f>
        <v>6.424270000000001E-19</v>
      </c>
      <c r="G29" s="17"/>
      <c r="H29" s="17"/>
      <c r="I29" s="88"/>
      <c r="J29" s="22" t="s">
        <v>7</v>
      </c>
      <c r="K29" s="140">
        <v>1</v>
      </c>
      <c r="L29" s="88" t="s">
        <v>128</v>
      </c>
      <c r="M29" s="88">
        <v>0.00987</v>
      </c>
      <c r="N29" s="100" t="str">
        <f>IF(M29&lt;0.015,(CONCATENATE($S$2,$P$4,$S$3,$Q$4,$S$4)),"none")</f>
        <v>LN(2.415; 1.438)</v>
      </c>
      <c r="O29" s="88" t="s">
        <v>112</v>
      </c>
      <c r="P29" s="88">
        <v>0.00667</v>
      </c>
      <c r="Q29" s="101" t="str">
        <f t="shared" si="3"/>
        <v>LN(2.451; 1.535)</v>
      </c>
      <c r="R29" s="34">
        <v>5.76</v>
      </c>
      <c r="S29" s="59" t="s">
        <v>102</v>
      </c>
      <c r="T29" s="32">
        <v>9.07E-07</v>
      </c>
      <c r="U29" s="69">
        <v>2.64E-06</v>
      </c>
      <c r="V29" s="32">
        <v>1.6E-05</v>
      </c>
      <c r="W29" s="30"/>
      <c r="X29" s="32">
        <v>6.97E-07</v>
      </c>
      <c r="Y29" s="30"/>
      <c r="Z29" s="35"/>
      <c r="AA29" s="35"/>
      <c r="AB29" s="35"/>
    </row>
    <row r="30" spans="1:28" ht="15" thickBot="1">
      <c r="A30" s="58" t="s">
        <v>76</v>
      </c>
      <c r="B30" s="79">
        <f aca="true" t="shared" si="4" ref="B30:B36">U77</f>
        <v>2.270333E-05</v>
      </c>
      <c r="C30" s="17"/>
      <c r="D30" s="79">
        <f aca="true" t="shared" si="5" ref="D30:D36">X77</f>
        <v>1.0787800000000001E-07</v>
      </c>
      <c r="E30" s="79">
        <f aca="true" t="shared" si="6" ref="E30:E36">Z77</f>
        <v>9.46E-15</v>
      </c>
      <c r="F30" s="134">
        <f aca="true" t="shared" si="7" ref="F30:F36">AB77</f>
        <v>5.4130000000000004E-18</v>
      </c>
      <c r="G30" s="17"/>
      <c r="H30" s="17"/>
      <c r="I30" s="88"/>
      <c r="J30" s="22" t="s">
        <v>42</v>
      </c>
      <c r="K30" s="140">
        <v>1</v>
      </c>
      <c r="L30" s="88" t="s">
        <v>112</v>
      </c>
      <c r="M30" s="88">
        <v>0.771</v>
      </c>
      <c r="N30" s="101" t="str">
        <f>IF(M30&lt;=0.03,(CONCATENATE($S$2,$P$6,$S$3,$Q$6,$S$4)),IF((AND(M30&gt;0.03,M30&lt;=0.25)),CONCATENATE($S$2,$P$5,$S$3,$Q$5,$S$4),"none"))</f>
        <v>none</v>
      </c>
      <c r="O30" s="88" t="s">
        <v>112</v>
      </c>
      <c r="P30" s="88">
        <v>0.771</v>
      </c>
      <c r="Q30" s="101" t="str">
        <f t="shared" si="3"/>
        <v>none</v>
      </c>
      <c r="R30" s="53">
        <v>0.0007015934727850181</v>
      </c>
      <c r="S30" s="59" t="s">
        <v>105</v>
      </c>
      <c r="T30" s="29">
        <v>1.19E-08</v>
      </c>
      <c r="U30" s="66">
        <v>1.19E-08</v>
      </c>
      <c r="V30" s="29">
        <v>1.46E-08</v>
      </c>
      <c r="W30" s="31"/>
      <c r="X30" s="29">
        <v>4.01E-10</v>
      </c>
      <c r="Y30" s="31"/>
      <c r="Z30" s="29">
        <v>4.49E-14</v>
      </c>
      <c r="AA30" s="29">
        <v>9.38E-16</v>
      </c>
      <c r="AB30" s="29">
        <v>3.03E-17</v>
      </c>
    </row>
    <row r="31" spans="1:28" ht="15" thickBot="1">
      <c r="A31" s="58" t="s">
        <v>21</v>
      </c>
      <c r="B31" s="79">
        <f t="shared" si="4"/>
        <v>4.62E-05</v>
      </c>
      <c r="C31"/>
      <c r="D31" s="79">
        <f t="shared" si="5"/>
        <v>2.28E-07</v>
      </c>
      <c r="E31" s="79">
        <f t="shared" si="6"/>
        <v>3.51E-18</v>
      </c>
      <c r="F31" s="134">
        <f t="shared" si="7"/>
        <v>6.25E-22</v>
      </c>
      <c r="G31" s="17"/>
      <c r="H31" s="17"/>
      <c r="I31" s="88"/>
      <c r="J31" s="24" t="s">
        <v>50</v>
      </c>
      <c r="K31" s="25"/>
      <c r="L31" s="88"/>
      <c r="M31" s="88"/>
      <c r="N31" s="88"/>
      <c r="O31" s="88"/>
      <c r="P31" s="88"/>
      <c r="Q31" s="103"/>
      <c r="R31" s="52"/>
      <c r="S31" s="60"/>
      <c r="T31" s="36">
        <f>T29+$K30*T30</f>
        <v>9.189E-07</v>
      </c>
      <c r="U31" s="64">
        <f>U29+$K30*U30</f>
        <v>2.6519E-06</v>
      </c>
      <c r="V31" s="36">
        <f>V29+$K30*V30</f>
        <v>1.60146E-05</v>
      </c>
      <c r="W31" s="37"/>
      <c r="X31" s="36">
        <f>X29+$K30*X30</f>
        <v>6.974009999999999E-07</v>
      </c>
      <c r="Y31" s="37"/>
      <c r="Z31" s="36">
        <f>Z29+$K30*Z30</f>
        <v>4.49E-14</v>
      </c>
      <c r="AA31" s="36">
        <f>AA29+$K30*AA30</f>
        <v>9.38E-16</v>
      </c>
      <c r="AB31" s="36">
        <f>AB29+$K30*AB30</f>
        <v>3.03E-17</v>
      </c>
    </row>
    <row r="32" spans="1:28" ht="15" thickBot="1">
      <c r="A32" s="58" t="s">
        <v>22</v>
      </c>
      <c r="B32" s="79">
        <f t="shared" si="4"/>
        <v>5.01E-05</v>
      </c>
      <c r="C32" s="17"/>
      <c r="D32" s="79">
        <f t="shared" si="5"/>
        <v>2.51E-07</v>
      </c>
      <c r="E32" s="79">
        <f t="shared" si="6"/>
        <v>3.49E-18</v>
      </c>
      <c r="F32" s="134">
        <f t="shared" si="7"/>
        <v>1.41E-21</v>
      </c>
      <c r="G32" s="17"/>
      <c r="H32" s="17"/>
      <c r="I32" s="88"/>
      <c r="J32" s="22" t="s">
        <v>8</v>
      </c>
      <c r="K32" s="140">
        <v>1</v>
      </c>
      <c r="L32" s="88" t="s">
        <v>111</v>
      </c>
      <c r="M32" s="88"/>
      <c r="N32" s="102" t="str">
        <f>(CONCATENATE($S$2,$P$3,$S$3,$Q$3,$S$4))</f>
        <v>LN(18.13; 3.368)</v>
      </c>
      <c r="O32" s="88" t="s">
        <v>112</v>
      </c>
      <c r="P32" s="88">
        <v>0.0159</v>
      </c>
      <c r="Q32" s="101" t="str">
        <f t="shared" si="3"/>
        <v>LN(2.451; 1.535)</v>
      </c>
      <c r="R32" s="34">
        <v>21.772</v>
      </c>
      <c r="S32" s="59" t="s">
        <v>105</v>
      </c>
      <c r="T32" s="32">
        <v>0.000156</v>
      </c>
      <c r="U32" s="69">
        <v>7.28E-05</v>
      </c>
      <c r="V32" s="32">
        <v>5.53E-05</v>
      </c>
      <c r="W32" s="31"/>
      <c r="X32" s="32">
        <v>3.23E-07</v>
      </c>
      <c r="Y32" s="31"/>
      <c r="Z32" s="32">
        <v>5.13E-18</v>
      </c>
      <c r="AA32" s="32">
        <v>1.41E-19</v>
      </c>
      <c r="AB32" s="32">
        <v>2.4E-21</v>
      </c>
    </row>
    <row r="33" spans="1:28" ht="15" thickBot="1">
      <c r="A33" s="58" t="s">
        <v>23</v>
      </c>
      <c r="B33" s="79">
        <f t="shared" si="4"/>
        <v>5.02E-05</v>
      </c>
      <c r="C33" s="17"/>
      <c r="D33" s="79">
        <f t="shared" si="5"/>
        <v>2.51E-07</v>
      </c>
      <c r="E33" s="79">
        <f t="shared" si="6"/>
        <v>3.43E-18</v>
      </c>
      <c r="F33" s="134">
        <f t="shared" si="7"/>
        <v>6.03E-22</v>
      </c>
      <c r="G33" s="17"/>
      <c r="H33" s="17"/>
      <c r="I33" s="88"/>
      <c r="J33" s="22" t="s">
        <v>51</v>
      </c>
      <c r="K33" s="23">
        <v>0.9862</v>
      </c>
      <c r="L33" s="88" t="s">
        <v>111</v>
      </c>
      <c r="M33" s="88"/>
      <c r="N33" s="102" t="str">
        <f>(CONCATENATE($S$2,$P$3,$S$3,$Q$3,$S$4))</f>
        <v>LN(18.13; 3.368)</v>
      </c>
      <c r="O33" s="88" t="s">
        <v>112</v>
      </c>
      <c r="P33" s="88">
        <v>0.202</v>
      </c>
      <c r="Q33" s="101" t="str">
        <f t="shared" si="3"/>
        <v>LN(1.935; 1.426)</v>
      </c>
      <c r="R33" s="34">
        <v>0.0512539699923338</v>
      </c>
      <c r="S33" s="59" t="s">
        <v>106</v>
      </c>
      <c r="T33" s="32">
        <v>6.69E-07</v>
      </c>
      <c r="U33" s="32">
        <v>8.42E-06</v>
      </c>
      <c r="V33" s="69">
        <v>1.04E-05</v>
      </c>
      <c r="W33" s="30"/>
      <c r="X33" s="32">
        <v>9.02E-09</v>
      </c>
      <c r="Y33" s="30"/>
      <c r="Z33" s="32">
        <v>4.44E-15</v>
      </c>
      <c r="AA33" s="32">
        <v>9.81E-17</v>
      </c>
      <c r="AB33" s="32">
        <v>2.57E-18</v>
      </c>
    </row>
    <row r="34" spans="1:28" ht="15" thickBot="1">
      <c r="A34" s="58" t="s">
        <v>24</v>
      </c>
      <c r="B34" s="79">
        <f t="shared" si="4"/>
        <v>9.01E-07</v>
      </c>
      <c r="C34"/>
      <c r="D34" s="79">
        <f t="shared" si="5"/>
        <v>4.75E-09</v>
      </c>
      <c r="E34" s="79">
        <f t="shared" si="6"/>
        <v>6.35E-20</v>
      </c>
      <c r="F34" s="134">
        <f t="shared" si="7"/>
        <v>2.84E-23</v>
      </c>
      <c r="G34" s="17"/>
      <c r="H34" s="17"/>
      <c r="I34" s="88"/>
      <c r="J34" s="22" t="s">
        <v>52</v>
      </c>
      <c r="K34" s="23">
        <v>0.0138</v>
      </c>
      <c r="L34" s="88" t="s">
        <v>128</v>
      </c>
      <c r="M34" s="88">
        <v>0.343</v>
      </c>
      <c r="N34" s="100" t="str">
        <f>IF(M34&lt;0.015,(CONCATENATE($S$2,$P$4,$S$3,$Q$4,$S$4)),"none")</f>
        <v>none</v>
      </c>
      <c r="O34" s="88" t="s">
        <v>112</v>
      </c>
      <c r="P34" s="88">
        <v>0.0911</v>
      </c>
      <c r="Q34" s="101" t="str">
        <f t="shared" si="3"/>
        <v>LN(1.935; 1.426)</v>
      </c>
      <c r="R34" s="53">
        <v>4.182942114165419E-05</v>
      </c>
      <c r="S34" s="59" t="s">
        <v>105</v>
      </c>
      <c r="T34" s="32">
        <v>8.97E-10</v>
      </c>
      <c r="U34" s="69">
        <v>1.04E-08</v>
      </c>
      <c r="V34" s="32">
        <v>1.21E-08</v>
      </c>
      <c r="W34" s="31"/>
      <c r="X34" s="32">
        <v>2.36E-09</v>
      </c>
      <c r="Y34" s="31"/>
      <c r="Z34" s="32">
        <v>2.21E-15</v>
      </c>
      <c r="AA34" s="32">
        <v>7.76E-17</v>
      </c>
      <c r="AB34" s="32">
        <v>9.71E-19</v>
      </c>
    </row>
    <row r="35" spans="1:28" ht="15" thickBot="1">
      <c r="A35" s="58" t="s">
        <v>25</v>
      </c>
      <c r="B35" s="79">
        <f t="shared" si="4"/>
        <v>4.76E-05</v>
      </c>
      <c r="C35" s="17"/>
      <c r="D35" s="79">
        <f t="shared" si="5"/>
        <v>2.38E-07</v>
      </c>
      <c r="E35" s="79">
        <f t="shared" si="6"/>
        <v>2.91E-18</v>
      </c>
      <c r="F35" s="134">
        <f t="shared" si="7"/>
        <v>5.32E-22</v>
      </c>
      <c r="G35" s="17"/>
      <c r="H35" s="17"/>
      <c r="I35" s="88"/>
      <c r="J35" s="22" t="s">
        <v>53</v>
      </c>
      <c r="K35" s="140">
        <v>1</v>
      </c>
      <c r="L35" s="88" t="s">
        <v>111</v>
      </c>
      <c r="M35" s="88"/>
      <c r="N35" s="102" t="str">
        <f>(CONCATENATE($S$2,$P$3,$S$3,$Q$3,$S$4))</f>
        <v>LN(18.13; 3.368)</v>
      </c>
      <c r="O35" s="88" t="s">
        <v>112</v>
      </c>
      <c r="P35" s="104">
        <v>0.25</v>
      </c>
      <c r="Q35" s="101" t="str">
        <f t="shared" si="3"/>
        <v>LN(1.935; 1.426)</v>
      </c>
      <c r="R35" s="34">
        <v>0.031308180922133395</v>
      </c>
      <c r="S35" s="59" t="s">
        <v>102</v>
      </c>
      <c r="T35" s="32">
        <v>1.25E-07</v>
      </c>
      <c r="U35" s="69">
        <v>7.44E-06</v>
      </c>
      <c r="V35" s="32">
        <v>8.68E-06</v>
      </c>
      <c r="W35" s="30"/>
      <c r="X35" s="32">
        <v>1.04E-07</v>
      </c>
      <c r="Y35" s="30"/>
      <c r="Z35" s="32">
        <v>5.48E-15</v>
      </c>
      <c r="AA35" s="32">
        <v>1.21E-16</v>
      </c>
      <c r="AB35" s="32">
        <v>2.96E-18</v>
      </c>
    </row>
    <row r="36" spans="1:28" ht="14.25">
      <c r="A36" s="135" t="s">
        <v>26</v>
      </c>
      <c r="B36" s="136">
        <f t="shared" si="4"/>
        <v>4.17E-05</v>
      </c>
      <c r="C36" s="137"/>
      <c r="D36" s="136">
        <f t="shared" si="5"/>
        <v>2.04E-07</v>
      </c>
      <c r="E36" s="136">
        <f t="shared" si="6"/>
        <v>6.77E-16</v>
      </c>
      <c r="F36" s="138">
        <f t="shared" si="7"/>
        <v>1.99E-19</v>
      </c>
      <c r="G36" s="17"/>
      <c r="H36" s="17"/>
      <c r="I36" s="88"/>
      <c r="J36" s="22" t="s">
        <v>54</v>
      </c>
      <c r="K36" s="140">
        <v>1</v>
      </c>
      <c r="L36" s="88" t="s">
        <v>111</v>
      </c>
      <c r="M36" s="88"/>
      <c r="N36" s="102" t="str">
        <f>(CONCATENATE($S$2,$P$3,$S$3,$Q$3,$S$4))</f>
        <v>LN(18.13; 3.368)</v>
      </c>
      <c r="O36" s="88" t="s">
        <v>112</v>
      </c>
      <c r="P36" s="88">
        <v>0.323</v>
      </c>
      <c r="Q36" s="101" t="str">
        <f t="shared" si="3"/>
        <v>none</v>
      </c>
      <c r="R36" s="53">
        <v>1.254882634249626E-07</v>
      </c>
      <c r="S36" s="59" t="s">
        <v>105</v>
      </c>
      <c r="T36" s="35"/>
      <c r="U36" s="35"/>
      <c r="V36" s="35"/>
      <c r="W36" s="31"/>
      <c r="X36" s="35"/>
      <c r="Y36" s="30"/>
      <c r="Z36" s="41">
        <v>2.46E-15</v>
      </c>
      <c r="AA36" s="41">
        <v>5.28E-17</v>
      </c>
      <c r="AB36" s="41">
        <v>1.53E-18</v>
      </c>
    </row>
    <row r="37" spans="1:28" ht="15" thickBot="1">
      <c r="A37" s="43"/>
      <c r="I37" s="88"/>
      <c r="J37" s="22" t="s">
        <v>55</v>
      </c>
      <c r="K37" s="140">
        <v>1</v>
      </c>
      <c r="L37" s="88" t="s">
        <v>111</v>
      </c>
      <c r="M37" s="88"/>
      <c r="N37" s="102" t="str">
        <f>(CONCATENATE($S$2,$P$3,$S$3,$Q$3,$S$4))</f>
        <v>LN(18.13; 3.368)</v>
      </c>
      <c r="O37" s="88" t="s">
        <v>112</v>
      </c>
      <c r="P37" s="88">
        <v>0.439</v>
      </c>
      <c r="Q37" s="101" t="str">
        <f t="shared" si="3"/>
        <v>none</v>
      </c>
      <c r="R37" s="53">
        <v>5.6438029585822817E-11</v>
      </c>
      <c r="S37" s="59" t="s">
        <v>105</v>
      </c>
      <c r="T37" s="35"/>
      <c r="U37" s="35"/>
      <c r="V37" s="35"/>
      <c r="W37" s="31"/>
      <c r="X37" s="35"/>
      <c r="Y37" s="30"/>
      <c r="Z37" s="32">
        <v>7.8E-18</v>
      </c>
      <c r="AA37" s="32">
        <v>1.68E-19</v>
      </c>
      <c r="AB37" s="32">
        <v>5.06E-21</v>
      </c>
    </row>
    <row r="38" spans="1:28" ht="15" thickBot="1">
      <c r="A38" s="126" t="s">
        <v>141</v>
      </c>
      <c r="I38" s="88"/>
      <c r="J38" s="22" t="s">
        <v>56</v>
      </c>
      <c r="K38" s="140">
        <v>1</v>
      </c>
      <c r="L38" s="88" t="s">
        <v>128</v>
      </c>
      <c r="M38" s="88">
        <v>0.453</v>
      </c>
      <c r="N38" s="100" t="str">
        <f>IF(M38&lt;0.015,(CONCATENATE($S$2,$P$4,$S$3,$Q$4,$S$4)),"none")</f>
        <v>none</v>
      </c>
      <c r="O38" s="88" t="s">
        <v>112</v>
      </c>
      <c r="P38" s="88">
        <v>0.595</v>
      </c>
      <c r="Q38" s="101" t="str">
        <f t="shared" si="3"/>
        <v>none</v>
      </c>
      <c r="R38" s="53">
        <v>6.86382774188053E-05</v>
      </c>
      <c r="S38" s="59" t="s">
        <v>102</v>
      </c>
      <c r="T38" s="29">
        <v>3.88E-09</v>
      </c>
      <c r="U38" s="66">
        <v>1.11E-08</v>
      </c>
      <c r="V38" s="29">
        <v>1.2E-08</v>
      </c>
      <c r="W38" s="31"/>
      <c r="X38" s="29">
        <v>1.78E-10</v>
      </c>
      <c r="Y38" s="30"/>
      <c r="Z38" s="29">
        <v>2.59E-15</v>
      </c>
      <c r="AA38" s="29">
        <v>9.49E-17</v>
      </c>
      <c r="AB38" s="29">
        <v>1.56E-18</v>
      </c>
    </row>
    <row r="39" spans="1:28" ht="38.25">
      <c r="A39" s="128" t="s">
        <v>139</v>
      </c>
      <c r="B39" s="128" t="s">
        <v>133</v>
      </c>
      <c r="C39" s="127" t="s">
        <v>134</v>
      </c>
      <c r="D39" s="127" t="s">
        <v>132</v>
      </c>
      <c r="E39" s="127" t="s">
        <v>100</v>
      </c>
      <c r="F39" s="127" t="s">
        <v>135</v>
      </c>
      <c r="G39" s="129" t="s">
        <v>136</v>
      </c>
      <c r="I39" s="89"/>
      <c r="J39" s="141" t="s">
        <v>57</v>
      </c>
      <c r="K39" s="140">
        <v>1</v>
      </c>
      <c r="L39" s="88" t="s">
        <v>111</v>
      </c>
      <c r="M39" s="88"/>
      <c r="N39" s="102" t="str">
        <f>(CONCATENATE($S$2,$P$3,$S$3,$Q$3,$S$4))</f>
        <v>LN(18.13; 3.368)</v>
      </c>
      <c r="O39" s="88" t="s">
        <v>112</v>
      </c>
      <c r="P39" s="88">
        <v>0.351</v>
      </c>
      <c r="Q39" s="101" t="str">
        <f t="shared" si="3"/>
        <v>none</v>
      </c>
      <c r="R39" s="53">
        <v>4.068861874688181E-06</v>
      </c>
      <c r="S39" s="59" t="s">
        <v>105</v>
      </c>
      <c r="T39" s="30"/>
      <c r="U39" s="30"/>
      <c r="V39" s="30"/>
      <c r="W39" s="30"/>
      <c r="X39" s="30"/>
      <c r="Y39" s="30"/>
      <c r="Z39" s="32">
        <v>2.04E-15</v>
      </c>
      <c r="AA39" s="32">
        <v>4.4E-17</v>
      </c>
      <c r="AB39" s="32">
        <v>1.27E-18</v>
      </c>
    </row>
    <row r="40" spans="1:28" ht="15" thickBot="1">
      <c r="A40" s="117" t="s">
        <v>0</v>
      </c>
      <c r="B40" s="75" t="s">
        <v>102</v>
      </c>
      <c r="C40" s="4">
        <v>3.56E-08</v>
      </c>
      <c r="E40" s="4">
        <v>2.77E-08</v>
      </c>
      <c r="F40" s="4">
        <v>9.83E-17</v>
      </c>
      <c r="G40" s="118">
        <v>3.46E-21</v>
      </c>
      <c r="I40" s="88"/>
      <c r="J40" s="22" t="s">
        <v>58</v>
      </c>
      <c r="K40" s="140">
        <v>1</v>
      </c>
      <c r="L40" s="88" t="s">
        <v>128</v>
      </c>
      <c r="M40" s="88">
        <v>0.493</v>
      </c>
      <c r="N40" s="100" t="str">
        <f>IF(M40&lt;0.015,(CONCATENATE($S$2,$P$4,$S$3,$Q$4,$S$4)),"none")</f>
        <v>none</v>
      </c>
      <c r="O40" s="88" t="s">
        <v>112</v>
      </c>
      <c r="P40" s="88">
        <v>0.885</v>
      </c>
      <c r="Q40" s="101" t="str">
        <f t="shared" si="3"/>
        <v>none</v>
      </c>
      <c r="R40" s="53">
        <v>9.069379038440477E-06</v>
      </c>
      <c r="S40" s="59" t="s">
        <v>105</v>
      </c>
      <c r="T40" s="35"/>
      <c r="U40" s="35"/>
      <c r="V40" s="35"/>
      <c r="W40" s="30"/>
      <c r="X40" s="35"/>
      <c r="Y40" s="30"/>
      <c r="Z40" s="29">
        <v>4.53E-16</v>
      </c>
      <c r="AA40" s="29">
        <v>5.56E-17</v>
      </c>
      <c r="AB40" s="29">
        <v>1.23E-19</v>
      </c>
    </row>
    <row r="41" spans="1:38" ht="15" thickBot="1">
      <c r="A41" s="117" t="s">
        <v>30</v>
      </c>
      <c r="B41" s="75" t="s">
        <v>102</v>
      </c>
      <c r="C41" s="4">
        <v>1.39E-09</v>
      </c>
      <c r="E41" s="4">
        <v>2.69E-09</v>
      </c>
      <c r="F41" s="4">
        <v>7.93E-16</v>
      </c>
      <c r="G41" s="118">
        <v>2.15E-19</v>
      </c>
      <c r="I41" s="89"/>
      <c r="J41" s="24" t="s">
        <v>59</v>
      </c>
      <c r="K41" s="25"/>
      <c r="L41" s="89"/>
      <c r="M41" s="89"/>
      <c r="N41" s="89"/>
      <c r="O41" s="88"/>
      <c r="P41" s="88"/>
      <c r="Q41" s="89"/>
      <c r="R41" s="34"/>
      <c r="S41" s="59"/>
      <c r="T41" s="48">
        <f>T32+$K33*T33+$K34*T34+($K33+$K34)*$K35*(T35+$K36*(T36+$K37*(T37+$K38*(T38+$K39*(T39+$K40*T40)))))</f>
        <v>0.00015678866017859998</v>
      </c>
      <c r="U41" s="78">
        <f>U32+$K33*V33+$K34*U34+($K33+$K34)*$K35*(U35+$K36*(U36+$K37*(U37+$K38*(U38+$K39*(U39+$K40*U40)))))</f>
        <v>9.050772352E-05</v>
      </c>
      <c r="V41" s="48">
        <f>V32+$K33*V33+$K34*V34+($K33+$K34)*$K35*(V35+$K36*(V36+$K37*(V37+$K38*(V38+$K39*(V39+$K40*V40)))))</f>
        <v>7.424864698000001E-05</v>
      </c>
      <c r="W41" s="48"/>
      <c r="X41" s="48">
        <f>X32+$K33*X33+$K34*X34+($K33+$K34)*$K35*(X35+$K36*(X36+$K37*(X37+$K38*(X38+$K39*(X39+$K40*X40)))))</f>
        <v>4.36106092E-07</v>
      </c>
      <c r="Z41" s="48">
        <f>Z32+$K33*Z33+$K34*Z34+($K33+$K34)*$K35*(Z35+$K36*(Z36+$K37*(Z37+$K38*(Z38+$K39*(Z39+$K40*Z40)))))</f>
        <v>1.7445156000000002E-14</v>
      </c>
      <c r="AA41" s="49">
        <f>AA32+$K33*AA33+$K34*AA34+($K33+$K34)*$K35*(AA35+$K36*(AA36+$K37*(AA37+$K38*(AA38+$K39*(AA39+$K40*AA40)))))</f>
        <v>4.664261E-16</v>
      </c>
      <c r="AB41" s="49">
        <f>AB32+$K33*AB33+$K34*AB34+($K33+$K34)*$K35*(AB35+$K36*(AB36+$K37*(AB37+$K38*(AB38+$K39*(AB39+$K40*AB40)))))</f>
        <v>9.9983938E-18</v>
      </c>
      <c r="AD41" s="146"/>
      <c r="AE41" s="146"/>
      <c r="AF41" s="146"/>
      <c r="AG41" s="146"/>
      <c r="AH41" s="146"/>
      <c r="AJ41" s="146"/>
      <c r="AK41" s="146"/>
      <c r="AL41" s="146"/>
    </row>
    <row r="42" spans="1:28" ht="15" thickBot="1">
      <c r="A42" s="117" t="s">
        <v>1</v>
      </c>
      <c r="B42" s="74" t="s">
        <v>102</v>
      </c>
      <c r="C42" s="4">
        <v>4.03E-09</v>
      </c>
      <c r="D42" s="4"/>
      <c r="E42" s="116">
        <v>6.42E-10</v>
      </c>
      <c r="F42" s="116">
        <v>2.87E-17</v>
      </c>
      <c r="G42" s="119">
        <v>5.81E-22</v>
      </c>
      <c r="I42" s="89"/>
      <c r="J42" s="22" t="s">
        <v>9</v>
      </c>
      <c r="K42" s="140">
        <v>1</v>
      </c>
      <c r="L42" s="88" t="s">
        <v>111</v>
      </c>
      <c r="M42" s="88"/>
      <c r="N42" s="102" t="str">
        <f>(CONCATENATE($S$2,$P$3,$S$3,$Q$3,$S$4))</f>
        <v>LN(18.13; 3.368)</v>
      </c>
      <c r="O42" s="88" t="s">
        <v>112</v>
      </c>
      <c r="P42" s="93">
        <v>0.115</v>
      </c>
      <c r="Q42" s="101" t="str">
        <f t="shared" si="3"/>
        <v>LN(1.935; 1.426)</v>
      </c>
      <c r="R42" s="34">
        <v>1.912</v>
      </c>
      <c r="S42" s="59" t="s">
        <v>106</v>
      </c>
      <c r="T42" s="32">
        <v>2.96E-05</v>
      </c>
      <c r="U42" s="32">
        <v>3.2E-05</v>
      </c>
      <c r="V42" s="69">
        <v>3.97E-05</v>
      </c>
      <c r="W42" s="30"/>
      <c r="X42" s="32">
        <v>7.2E-08</v>
      </c>
      <c r="Y42" s="30"/>
      <c r="Z42" s="32">
        <v>8.13E-17</v>
      </c>
      <c r="AA42" s="32">
        <v>2.13E-18</v>
      </c>
      <c r="AB42" s="32">
        <v>3.85E-20</v>
      </c>
    </row>
    <row r="43" spans="1:28" ht="15" thickBot="1">
      <c r="A43" s="117" t="s">
        <v>2</v>
      </c>
      <c r="B43" s="74" t="s">
        <v>104</v>
      </c>
      <c r="C43" s="4">
        <v>3.59E-08</v>
      </c>
      <c r="D43" s="4">
        <v>9.59E-08</v>
      </c>
      <c r="E43" s="4">
        <v>1.06E-07</v>
      </c>
      <c r="F43" s="4">
        <v>2.83E-16</v>
      </c>
      <c r="G43" s="118">
        <v>5.14E-20</v>
      </c>
      <c r="I43" s="89"/>
      <c r="J43" s="22" t="s">
        <v>43</v>
      </c>
      <c r="K43" s="140">
        <v>1</v>
      </c>
      <c r="L43" s="88" t="s">
        <v>111</v>
      </c>
      <c r="M43" s="88"/>
      <c r="N43" s="102" t="str">
        <f>(CONCATENATE($S$2,$P$3,$S$3,$Q$3,$S$4))</f>
        <v>LN(18.13; 3.368)</v>
      </c>
      <c r="O43" s="88" t="s">
        <v>112</v>
      </c>
      <c r="P43" s="88">
        <v>0.242</v>
      </c>
      <c r="Q43" s="101" t="str">
        <f t="shared" si="3"/>
        <v>LN(1.935; 1.426)</v>
      </c>
      <c r="R43" s="34">
        <v>0.010020808235680648</v>
      </c>
      <c r="S43" s="59" t="s">
        <v>102</v>
      </c>
      <c r="T43" s="32">
        <v>7.59E-08</v>
      </c>
      <c r="U43" s="69">
        <v>2.97E-06</v>
      </c>
      <c r="V43" s="32">
        <v>3.36E-06</v>
      </c>
      <c r="W43" s="30"/>
      <c r="X43" s="32">
        <v>6.45E-08</v>
      </c>
      <c r="Y43" s="30"/>
      <c r="Z43" s="32">
        <v>4.3E-16</v>
      </c>
      <c r="AA43" s="32">
        <v>9.15E-18</v>
      </c>
      <c r="AB43" s="32">
        <v>2.53E-19</v>
      </c>
    </row>
    <row r="44" spans="1:28" ht="14.25">
      <c r="A44" s="117" t="s">
        <v>3</v>
      </c>
      <c r="B44" s="75" t="s">
        <v>104</v>
      </c>
      <c r="C44" s="4">
        <v>4.67E-09</v>
      </c>
      <c r="D44" s="4"/>
      <c r="E44" s="4">
        <v>1.36E-08</v>
      </c>
      <c r="F44" s="4">
        <v>9.28E-17</v>
      </c>
      <c r="G44" s="118">
        <v>4.47E-21</v>
      </c>
      <c r="I44" s="88"/>
      <c r="J44" s="22" t="s">
        <v>44</v>
      </c>
      <c r="K44" s="140">
        <v>1</v>
      </c>
      <c r="L44" s="88" t="s">
        <v>111</v>
      </c>
      <c r="M44" s="88"/>
      <c r="N44" s="102" t="str">
        <f>(CONCATENATE($S$2,$P$3,$S$3,$Q$3,$S$4))</f>
        <v>LN(18.13; 3.368)</v>
      </c>
      <c r="O44" s="88" t="s">
        <v>112</v>
      </c>
      <c r="P44" s="93">
        <v>0.55</v>
      </c>
      <c r="Q44" s="101" t="str">
        <f t="shared" si="3"/>
        <v>none</v>
      </c>
      <c r="R44" s="53">
        <v>1.7619059208151313E-06</v>
      </c>
      <c r="S44" s="59" t="s">
        <v>105</v>
      </c>
      <c r="T44" s="35"/>
      <c r="U44" s="35"/>
      <c r="V44" s="35"/>
      <c r="W44" s="31"/>
      <c r="X44" s="35"/>
      <c r="Y44" s="30"/>
      <c r="Z44" s="41">
        <v>1.72E-17</v>
      </c>
      <c r="AA44" s="41">
        <v>3.69E-19</v>
      </c>
      <c r="AB44" s="41">
        <v>1.15E-20</v>
      </c>
    </row>
    <row r="45" spans="1:28" ht="15" thickBot="1">
      <c r="A45" s="117" t="s">
        <v>32</v>
      </c>
      <c r="B45" s="74" t="s">
        <v>102</v>
      </c>
      <c r="C45" s="5"/>
      <c r="D45" s="4"/>
      <c r="F45" s="4">
        <v>2.69E-14</v>
      </c>
      <c r="G45" s="118">
        <v>1.81E-17</v>
      </c>
      <c r="I45" s="88"/>
      <c r="J45" s="22" t="s">
        <v>45</v>
      </c>
      <c r="K45" s="140">
        <v>1</v>
      </c>
      <c r="L45" s="88" t="s">
        <v>111</v>
      </c>
      <c r="M45" s="88"/>
      <c r="N45" s="102" t="str">
        <f>(CONCATENATE($S$2,$P$3,$S$3,$Q$3,$S$4))</f>
        <v>LN(18.13; 3.368)</v>
      </c>
      <c r="O45" s="88" t="s">
        <v>112</v>
      </c>
      <c r="P45" s="88">
        <v>0.806</v>
      </c>
      <c r="Q45" s="101" t="str">
        <f t="shared" si="3"/>
        <v>none</v>
      </c>
      <c r="R45" s="53">
        <v>4.5948985344998925E-09</v>
      </c>
      <c r="S45" s="59" t="s">
        <v>105</v>
      </c>
      <c r="T45" s="35"/>
      <c r="U45" s="35"/>
      <c r="V45" s="35"/>
      <c r="W45" s="31"/>
      <c r="X45" s="35"/>
      <c r="Y45" s="30"/>
      <c r="Z45" s="32">
        <v>7.75E-19</v>
      </c>
      <c r="AA45" s="32">
        <v>1.61E-20</v>
      </c>
      <c r="AB45" s="32">
        <v>5.26E-22</v>
      </c>
    </row>
    <row r="46" spans="1:28" ht="15" thickBot="1">
      <c r="A46" s="117" t="s">
        <v>4</v>
      </c>
      <c r="B46" s="75" t="s">
        <v>102</v>
      </c>
      <c r="C46" s="4">
        <v>1.1E-06</v>
      </c>
      <c r="E46" s="4">
        <v>6.96E-07</v>
      </c>
      <c r="F46" s="4">
        <v>4.51E-17</v>
      </c>
      <c r="G46" s="118">
        <v>1.06E-20</v>
      </c>
      <c r="I46" s="88"/>
      <c r="J46" s="22" t="s">
        <v>46</v>
      </c>
      <c r="K46" s="140">
        <v>1</v>
      </c>
      <c r="L46" s="88" t="s">
        <v>112</v>
      </c>
      <c r="M46" s="88">
        <v>0.241</v>
      </c>
      <c r="N46" s="101" t="str">
        <f>IF(M46&lt;=0.03,(CONCATENATE($S$2,$P$6,$S$3,$Q$6,$S$4)),IF((AND(M46&gt;0.03,M46&lt;=0.25)),CONCATENATE($S$2,$P$5,$S$3,$Q$5,$S$4),"none"))</f>
        <v>LN(1.935; 1.426)</v>
      </c>
      <c r="O46" s="88" t="s">
        <v>112</v>
      </c>
      <c r="P46" s="88">
        <v>0.241</v>
      </c>
      <c r="Q46" s="101" t="str">
        <f t="shared" si="3"/>
        <v>LN(1.935; 1.426)</v>
      </c>
      <c r="R46" s="34">
        <v>0.0012138137480378198</v>
      </c>
      <c r="S46" s="59" t="s">
        <v>102</v>
      </c>
      <c r="T46" s="29">
        <v>1.8E-08</v>
      </c>
      <c r="U46" s="66">
        <v>1.72E-07</v>
      </c>
      <c r="V46" s="29">
        <v>1.9E-07</v>
      </c>
      <c r="W46" s="31"/>
      <c r="X46" s="29">
        <v>5.98E-09</v>
      </c>
      <c r="Y46" s="30"/>
      <c r="Z46" s="29">
        <v>6.26E-15</v>
      </c>
      <c r="AA46" s="29">
        <v>1.35E-16</v>
      </c>
      <c r="AB46" s="29">
        <v>3.46E-18</v>
      </c>
    </row>
    <row r="47" spans="1:28" ht="15" thickBot="1">
      <c r="A47" s="117" t="s">
        <v>34</v>
      </c>
      <c r="B47" s="75" t="s">
        <v>102</v>
      </c>
      <c r="C47" s="4">
        <v>9.3E-08</v>
      </c>
      <c r="D47" s="4"/>
      <c r="E47" s="4">
        <v>1.31E-09</v>
      </c>
      <c r="F47" s="4">
        <v>2.58E-16</v>
      </c>
      <c r="G47" s="118">
        <v>2.92E-20</v>
      </c>
      <c r="I47" s="88"/>
      <c r="J47" s="22" t="s">
        <v>47</v>
      </c>
      <c r="K47" s="140">
        <v>1</v>
      </c>
      <c r="L47" s="88" t="s">
        <v>111</v>
      </c>
      <c r="M47" s="88"/>
      <c r="N47" s="102" t="str">
        <f>(CONCATENATE($S$2,$P$3,$S$3,$Q$3,$S$4))</f>
        <v>LN(18.13; 3.368)</v>
      </c>
      <c r="O47" s="88" t="s">
        <v>112</v>
      </c>
      <c r="P47" s="88">
        <v>0.858</v>
      </c>
      <c r="Q47" s="101" t="str">
        <f t="shared" si="3"/>
        <v>none</v>
      </c>
      <c r="R47" s="53">
        <v>0.00011512597500578007</v>
      </c>
      <c r="S47" s="59" t="s">
        <v>105</v>
      </c>
      <c r="T47" s="115">
        <v>9.04E-09</v>
      </c>
      <c r="U47" s="77">
        <v>3.08E-08</v>
      </c>
      <c r="V47" s="115">
        <v>3.32E-08</v>
      </c>
      <c r="W47" s="31"/>
      <c r="X47" s="32">
        <v>2.59E-10</v>
      </c>
      <c r="Y47" s="31"/>
      <c r="Z47" s="32">
        <v>8.96E-15</v>
      </c>
      <c r="AA47" s="32">
        <v>2.25E-16</v>
      </c>
      <c r="AB47" s="32">
        <v>5.96E-18</v>
      </c>
    </row>
    <row r="48" spans="1:28" ht="14.25">
      <c r="A48" s="117" t="s">
        <v>35</v>
      </c>
      <c r="B48" s="75" t="s">
        <v>102</v>
      </c>
      <c r="C48" s="4">
        <v>3.27E-06</v>
      </c>
      <c r="D48" s="4"/>
      <c r="E48" s="4">
        <v>1.21E-06</v>
      </c>
      <c r="F48" s="4">
        <v>3.89E-19</v>
      </c>
      <c r="G48" s="118">
        <v>2.64E-22</v>
      </c>
      <c r="I48" s="86"/>
      <c r="J48" s="22" t="s">
        <v>48</v>
      </c>
      <c r="K48" s="23">
        <v>0.6406</v>
      </c>
      <c r="L48" s="88" t="s">
        <v>111</v>
      </c>
      <c r="M48" s="88"/>
      <c r="N48" s="102" t="str">
        <f>(CONCATENATE($S$2,$P$3,$S$3,$Q$3,$S$4))</f>
        <v>LN(18.13; 3.368)</v>
      </c>
      <c r="O48" s="88" t="s">
        <v>105</v>
      </c>
      <c r="P48" s="88"/>
      <c r="Q48" s="103"/>
      <c r="R48" s="53">
        <v>9.474997667692882E-15</v>
      </c>
      <c r="S48" s="59" t="s">
        <v>105</v>
      </c>
      <c r="T48" s="35"/>
      <c r="U48" s="35"/>
      <c r="V48" s="35"/>
      <c r="W48" s="31"/>
      <c r="X48" s="35"/>
      <c r="Y48" s="30"/>
      <c r="Z48" s="35"/>
      <c r="AA48" s="35"/>
      <c r="AB48" s="35"/>
    </row>
    <row r="49" spans="1:28" ht="15" thickBot="1">
      <c r="A49" s="117" t="s">
        <v>5</v>
      </c>
      <c r="B49" s="75" t="s">
        <v>102</v>
      </c>
      <c r="C49" s="5"/>
      <c r="D49" s="4">
        <v>2.8E-08</v>
      </c>
      <c r="F49" s="4">
        <v>1.78E-17</v>
      </c>
      <c r="G49" s="118">
        <v>1.17E-20</v>
      </c>
      <c r="I49" s="88"/>
      <c r="J49" s="22" t="s">
        <v>49</v>
      </c>
      <c r="K49" s="23">
        <v>0.3594</v>
      </c>
      <c r="L49" s="86" t="s">
        <v>112</v>
      </c>
      <c r="M49" s="88">
        <v>1.46</v>
      </c>
      <c r="N49" s="101" t="str">
        <f>IF(M49&lt;=0.03,(CONCATENATE($S$2,$P$6,$S$3,$Q$6,$S$4)),IF((AND(M49&gt;0.03,M49&lt;=0.25)),CONCATENATE($S$2,$P$5,$S$3,$Q$5,$S$4),"none"))</f>
        <v>none</v>
      </c>
      <c r="O49" s="88" t="s">
        <v>112</v>
      </c>
      <c r="P49" s="88">
        <v>1.46</v>
      </c>
      <c r="Q49" s="101" t="str">
        <f t="shared" si="3"/>
        <v>none</v>
      </c>
      <c r="R49" s="53">
        <v>5.80478285206683E-06</v>
      </c>
      <c r="S49" s="59" t="s">
        <v>105</v>
      </c>
      <c r="T49" s="35"/>
      <c r="U49" s="35"/>
      <c r="V49" s="35"/>
      <c r="W49" s="30"/>
      <c r="X49" s="35"/>
      <c r="Y49" s="30"/>
      <c r="Z49" s="29">
        <v>1.69E-13</v>
      </c>
      <c r="AA49" s="29">
        <v>2.97E-15</v>
      </c>
      <c r="AB49" s="29">
        <v>1.17E-16</v>
      </c>
    </row>
    <row r="50" spans="1:28" ht="15" thickBot="1">
      <c r="A50" s="117" t="s">
        <v>37</v>
      </c>
      <c r="B50" s="75" t="s">
        <v>102</v>
      </c>
      <c r="C50" s="5"/>
      <c r="D50" s="4"/>
      <c r="F50" s="4">
        <v>4.21E-19</v>
      </c>
      <c r="G50" s="118">
        <v>2.85E-22</v>
      </c>
      <c r="I50" s="88"/>
      <c r="J50" s="24" t="s">
        <v>60</v>
      </c>
      <c r="K50" s="25"/>
      <c r="L50" s="86"/>
      <c r="M50" s="86"/>
      <c r="N50" s="86"/>
      <c r="O50" s="88"/>
      <c r="P50" s="88"/>
      <c r="Q50" s="103"/>
      <c r="R50" s="54"/>
      <c r="S50" s="54"/>
      <c r="T50" s="48">
        <f>T42+$K43*(T43+$K44*(T44+$K45*(T45+$K46*(T46+$K47*(T47+$K48*T48+$K49*T49)))))</f>
        <v>2.9702940000000003E-05</v>
      </c>
      <c r="U50" s="78">
        <f>V42+$K43*(U43+$K44*(U44+$K45*(U45+$K46*(U46+$K47*(U47+$K48*U48+$K49*U49)))))</f>
        <v>4.28728E-05</v>
      </c>
      <c r="V50" s="115">
        <f>V42+$K43*(V43+$K44*(V44+$K45*(V45+$K46*(V46+$K47*(V47+$K48*V48+$K49*V49)))))</f>
        <v>4.32832E-05</v>
      </c>
      <c r="W50" s="48"/>
      <c r="X50" s="48">
        <f>X42+$K43*(X43+$K44*(X44+$K45*(X45+$K46*(X46+$K47*(X47+$K48*X48+$K49*X49)))))</f>
        <v>1.42739E-07</v>
      </c>
      <c r="Y50" s="48"/>
      <c r="Z50" s="48">
        <f>Z42+$K43*(Z43+$K44*(Z44+$K45*(Z45+$K46*(Z46+$K47*(Z47+$K48*Z48+$K49*Z49)))))</f>
        <v>7.648787500000001E-14</v>
      </c>
      <c r="AA50" s="48">
        <f>AA42+$K43*(AA43+$K44*(AA44+$K45*(AA45+$K46*(AA46+$K47*(AA47+$K48*AA48+$K49*AA49)))))</f>
        <v>1.4390831000000003E-15</v>
      </c>
      <c r="AB50" s="48">
        <f>AB42+$K43*(AB43+$K44*(AB44+$K45*(AB45+$K46*(AB46+$K47*(AB47+$K48*AB48+$K49*AB49)))))</f>
        <v>5.1773326E-17</v>
      </c>
    </row>
    <row r="51" spans="1:28" ht="15" thickBot="1">
      <c r="A51" s="117" t="s">
        <v>38</v>
      </c>
      <c r="B51" s="75" t="s">
        <v>102</v>
      </c>
      <c r="C51" s="4">
        <v>1.36E-08</v>
      </c>
      <c r="D51" s="4"/>
      <c r="E51" s="4">
        <v>1.39E-10</v>
      </c>
      <c r="F51" s="4">
        <v>1.1E-14</v>
      </c>
      <c r="G51" s="118">
        <v>6.65E-18</v>
      </c>
      <c r="I51" s="86"/>
      <c r="J51" s="22" t="s">
        <v>10</v>
      </c>
      <c r="K51" s="140">
        <v>1</v>
      </c>
      <c r="L51" s="88" t="s">
        <v>111</v>
      </c>
      <c r="M51" s="88"/>
      <c r="N51" s="102" t="str">
        <f>(CONCATENATE($S$2,$P$3,$S$3,$Q$3,$S$4))</f>
        <v>LN(18.13; 3.368)</v>
      </c>
      <c r="O51" s="88" t="s">
        <v>112</v>
      </c>
      <c r="P51" s="88">
        <v>0.047</v>
      </c>
      <c r="Q51" s="101" t="str">
        <f t="shared" si="3"/>
        <v>LN(1.935; 1.426)</v>
      </c>
      <c r="R51" s="70">
        <v>7340</v>
      </c>
      <c r="S51" s="59" t="s">
        <v>106</v>
      </c>
      <c r="T51" s="32">
        <v>0.000239</v>
      </c>
      <c r="U51" s="32">
        <v>0.000108</v>
      </c>
      <c r="V51" s="64">
        <v>7.12E-05</v>
      </c>
      <c r="W51" s="30"/>
      <c r="X51" s="32">
        <v>5E-07</v>
      </c>
      <c r="Y51" s="30"/>
      <c r="Z51" s="32">
        <v>3.37E-15</v>
      </c>
      <c r="AA51" s="32">
        <v>7.9E-17</v>
      </c>
      <c r="AB51" s="32">
        <v>1.55E-18</v>
      </c>
    </row>
    <row r="52" spans="1:28" ht="15" thickBot="1">
      <c r="A52" s="117" t="s">
        <v>39</v>
      </c>
      <c r="B52" s="75" t="s">
        <v>102</v>
      </c>
      <c r="C52" s="4">
        <v>1.46E-08</v>
      </c>
      <c r="E52" s="4">
        <v>1.12E-10</v>
      </c>
      <c r="F52" s="4">
        <v>7.25E-14</v>
      </c>
      <c r="G52" s="118">
        <v>4.99E-17</v>
      </c>
      <c r="I52" s="86"/>
      <c r="J52" s="22" t="s">
        <v>61</v>
      </c>
      <c r="K52" s="140">
        <v>1</v>
      </c>
      <c r="L52" s="88" t="s">
        <v>128</v>
      </c>
      <c r="M52" s="88">
        <v>0.094</v>
      </c>
      <c r="N52" s="100" t="str">
        <f>IF(M52&lt;0.015,(CONCATENATE($S$2,$P$4,$S$3,$Q$4,$S$4)),"none")</f>
        <v>none</v>
      </c>
      <c r="O52" s="88" t="s">
        <v>112</v>
      </c>
      <c r="P52" s="93">
        <v>0.04</v>
      </c>
      <c r="Q52" s="101" t="str">
        <f t="shared" si="3"/>
        <v>LN(1.935; 1.426)</v>
      </c>
      <c r="R52" s="34">
        <v>0.04079509363706056</v>
      </c>
      <c r="S52" s="59" t="s">
        <v>102</v>
      </c>
      <c r="T52" s="29">
        <v>1.29E-07</v>
      </c>
      <c r="U52" s="66">
        <v>6.26E-06</v>
      </c>
      <c r="V52" s="29">
        <v>7.73E-06</v>
      </c>
      <c r="W52" s="30"/>
      <c r="X52" s="29">
        <v>9.95E-08</v>
      </c>
      <c r="Y52" s="30"/>
      <c r="Z52" s="29">
        <v>2.41E-16</v>
      </c>
      <c r="AA52" s="29">
        <v>1.07E-17</v>
      </c>
      <c r="AB52" s="29">
        <v>4.63E-20</v>
      </c>
    </row>
    <row r="53" spans="1:28" ht="15" thickBot="1">
      <c r="A53" s="117" t="s">
        <v>40</v>
      </c>
      <c r="B53" s="75" t="s">
        <v>102</v>
      </c>
      <c r="C53" s="5"/>
      <c r="D53" s="4"/>
      <c r="F53" s="4">
        <v>3.81E-18</v>
      </c>
      <c r="G53" s="118">
        <v>2.59E-21</v>
      </c>
      <c r="I53" s="88"/>
      <c r="J53" s="22" t="s">
        <v>62</v>
      </c>
      <c r="K53" s="140">
        <v>1</v>
      </c>
      <c r="L53" s="88" t="s">
        <v>111</v>
      </c>
      <c r="M53" s="88"/>
      <c r="N53" s="102" t="str">
        <f>(CONCATENATE($S$2,$P$3,$S$3,$Q$3,$S$4))</f>
        <v>LN(18.13; 3.368)</v>
      </c>
      <c r="O53" s="88" t="s">
        <v>112</v>
      </c>
      <c r="P53" s="93">
        <v>0.128</v>
      </c>
      <c r="Q53" s="101" t="str">
        <f t="shared" si="3"/>
        <v>LN(1.935; 1.426)</v>
      </c>
      <c r="R53" s="34">
        <v>0.02737925747453729</v>
      </c>
      <c r="S53" s="59" t="s">
        <v>105</v>
      </c>
      <c r="T53" s="32">
        <v>7.97E-07</v>
      </c>
      <c r="U53" s="64">
        <v>7.39E-06</v>
      </c>
      <c r="V53" s="32">
        <v>8.49E-06</v>
      </c>
      <c r="W53" s="31"/>
      <c r="X53" s="32">
        <v>3.85E-08</v>
      </c>
      <c r="Y53" s="31"/>
      <c r="Z53" s="32">
        <v>6.38E-16</v>
      </c>
      <c r="AA53" s="32">
        <v>1.47E-17</v>
      </c>
      <c r="AB53" s="32">
        <v>3.09E-19</v>
      </c>
    </row>
    <row r="54" spans="1:28" ht="14.25">
      <c r="A54" s="117" t="s">
        <v>6</v>
      </c>
      <c r="B54" s="75" t="s">
        <v>102</v>
      </c>
      <c r="C54" s="4">
        <v>3.46E-06</v>
      </c>
      <c r="D54" s="11"/>
      <c r="E54" s="4">
        <v>2.8E-07</v>
      </c>
      <c r="F54" s="4">
        <v>2.84E-16</v>
      </c>
      <c r="G54" s="118">
        <v>1.56E-19</v>
      </c>
      <c r="I54" s="86"/>
      <c r="J54" s="22" t="s">
        <v>63</v>
      </c>
      <c r="K54" s="140">
        <v>1</v>
      </c>
      <c r="L54" s="88" t="s">
        <v>111</v>
      </c>
      <c r="M54" s="88"/>
      <c r="N54" s="102" t="str">
        <f>(CONCATENATE($S$2,$P$3,$S$3,$Q$3,$S$4))</f>
        <v>LN(18.13; 3.368)</v>
      </c>
      <c r="O54" s="88" t="s">
        <v>112</v>
      </c>
      <c r="P54" s="88">
        <v>0.218</v>
      </c>
      <c r="Q54" s="101" t="str">
        <f t="shared" si="3"/>
        <v>LN(1.935; 1.426)</v>
      </c>
      <c r="R54" s="70">
        <v>9.316552890641163E-06</v>
      </c>
      <c r="S54" s="59" t="s">
        <v>105</v>
      </c>
      <c r="T54" s="30"/>
      <c r="U54" s="30"/>
      <c r="V54" s="30"/>
      <c r="W54" s="30"/>
      <c r="X54" s="30"/>
      <c r="Y54" s="30"/>
      <c r="Z54" s="32">
        <v>1.33E-15</v>
      </c>
      <c r="AA54" s="32">
        <v>2.84E-17</v>
      </c>
      <c r="AB54" s="32">
        <v>7.56E-19</v>
      </c>
    </row>
    <row r="55" spans="1:28" ht="15" thickBot="1">
      <c r="A55" s="117" t="s">
        <v>7</v>
      </c>
      <c r="B55" s="75" t="s">
        <v>102</v>
      </c>
      <c r="C55" s="4">
        <v>2.64E-06</v>
      </c>
      <c r="D55" s="15"/>
      <c r="E55" s="4">
        <v>6.97E-07</v>
      </c>
      <c r="G55" s="120"/>
      <c r="I55" s="88"/>
      <c r="J55" s="22" t="s">
        <v>64</v>
      </c>
      <c r="K55" s="140">
        <v>1</v>
      </c>
      <c r="L55" s="88" t="s">
        <v>111</v>
      </c>
      <c r="M55" s="88"/>
      <c r="N55" s="102" t="str">
        <f>(CONCATENATE($S$2,$P$3,$S$3,$Q$3,$S$4))</f>
        <v>LN(18.13; 3.368)</v>
      </c>
      <c r="O55" s="88" t="s">
        <v>112</v>
      </c>
      <c r="P55" s="88">
        <v>0.472</v>
      </c>
      <c r="Q55" s="101" t="str">
        <f t="shared" si="3"/>
        <v>none</v>
      </c>
      <c r="R55" s="70">
        <v>1.0140465731310108E-09</v>
      </c>
      <c r="S55" s="59" t="s">
        <v>105</v>
      </c>
      <c r="T55" s="30"/>
      <c r="U55" s="30"/>
      <c r="V55" s="30"/>
      <c r="W55" s="30"/>
      <c r="X55" s="30"/>
      <c r="Y55" s="30"/>
      <c r="Z55" s="32">
        <v>1.37E-17</v>
      </c>
      <c r="AA55" s="32">
        <v>2.92E-19</v>
      </c>
      <c r="AB55" s="32">
        <v>8.86E-21</v>
      </c>
    </row>
    <row r="56" spans="1:28" ht="15" thickBot="1">
      <c r="A56" s="117" t="s">
        <v>42</v>
      </c>
      <c r="B56" s="75" t="s">
        <v>102</v>
      </c>
      <c r="C56" s="4">
        <v>1.19E-08</v>
      </c>
      <c r="D56" s="4"/>
      <c r="E56" s="4">
        <v>4.01E-10</v>
      </c>
      <c r="F56" s="4">
        <v>4.49E-14</v>
      </c>
      <c r="G56" s="118">
        <v>3.03E-17</v>
      </c>
      <c r="I56" s="88"/>
      <c r="J56" s="22" t="s">
        <v>65</v>
      </c>
      <c r="K56" s="140">
        <v>1</v>
      </c>
      <c r="L56" s="88" t="s">
        <v>111</v>
      </c>
      <c r="M56" s="88"/>
      <c r="N56" s="102" t="str">
        <f>(CONCATENATE($S$2,$P$3,$S$3,$Q$3,$S$4))</f>
        <v>LN(18.13; 3.368)</v>
      </c>
      <c r="O56" s="88" t="s">
        <v>112</v>
      </c>
      <c r="P56" s="93">
        <v>0.45</v>
      </c>
      <c r="Q56" s="101" t="str">
        <f t="shared" si="3"/>
        <v>none</v>
      </c>
      <c r="R56" s="70">
        <v>8.668196862945523E-05</v>
      </c>
      <c r="S56" s="59" t="s">
        <v>105</v>
      </c>
      <c r="T56" s="32">
        <v>1.05E-08</v>
      </c>
      <c r="U56" s="64">
        <v>2.98E-08</v>
      </c>
      <c r="V56" s="32">
        <v>3.2E-08</v>
      </c>
      <c r="W56" s="31"/>
      <c r="X56" s="32">
        <v>1.98E-10</v>
      </c>
      <c r="Y56" s="31"/>
      <c r="Z56" s="32">
        <v>6.17E-15</v>
      </c>
      <c r="AA56" s="32">
        <v>1.68E-16</v>
      </c>
      <c r="AB56" s="32">
        <v>3.83E-18</v>
      </c>
    </row>
    <row r="57" spans="1:28" ht="14.25">
      <c r="A57" s="117" t="s">
        <v>8</v>
      </c>
      <c r="B57" s="75" t="s">
        <v>102</v>
      </c>
      <c r="C57" s="4">
        <v>7.28E-05</v>
      </c>
      <c r="D57" s="4"/>
      <c r="E57" s="4">
        <v>3.23E-07</v>
      </c>
      <c r="F57" s="4">
        <v>5.13E-18</v>
      </c>
      <c r="G57" s="118">
        <v>2.4E-21</v>
      </c>
      <c r="I57" s="88"/>
      <c r="J57" s="22" t="s">
        <v>66</v>
      </c>
      <c r="K57" s="23">
        <v>0.9791</v>
      </c>
      <c r="L57" s="88" t="s">
        <v>111</v>
      </c>
      <c r="M57" s="88"/>
      <c r="N57" s="102" t="str">
        <f>(CONCATENATE($S$2,$P$3,$S$3,$Q$3,$S$4))</f>
        <v>LN(18.13; 3.368)</v>
      </c>
      <c r="O57" s="88" t="s">
        <v>105</v>
      </c>
      <c r="P57" s="88"/>
      <c r="Q57" s="103"/>
      <c r="R57" s="70">
        <v>1.1566468724775592E-13</v>
      </c>
      <c r="S57" s="59" t="s">
        <v>105</v>
      </c>
      <c r="T57" s="35"/>
      <c r="U57" s="35"/>
      <c r="V57" s="35"/>
      <c r="W57" s="31"/>
      <c r="X57" s="35"/>
      <c r="Y57" s="30"/>
      <c r="Z57" s="35"/>
      <c r="AA57" s="35"/>
      <c r="AB57" s="35"/>
    </row>
    <row r="58" spans="1:28" ht="15" thickBot="1">
      <c r="A58" s="117" t="s">
        <v>51</v>
      </c>
      <c r="B58" s="75" t="s">
        <v>106</v>
      </c>
      <c r="C58" s="4">
        <v>1.04E-05</v>
      </c>
      <c r="E58" s="4">
        <v>9.02E-09</v>
      </c>
      <c r="F58" s="4">
        <v>4.44E-15</v>
      </c>
      <c r="G58" s="118">
        <v>2.57E-18</v>
      </c>
      <c r="I58" s="86"/>
      <c r="J58" s="22" t="s">
        <v>67</v>
      </c>
      <c r="K58" s="23">
        <v>0.0209</v>
      </c>
      <c r="L58" s="88" t="s">
        <v>112</v>
      </c>
      <c r="M58" s="88">
        <v>0.773</v>
      </c>
      <c r="N58" s="101" t="str">
        <f>IF(M58&lt;=0.03,(CONCATENATE($S$2,$P$6,$S$3,$Q$6,$S$4)),IF((AND(M58&gt;0.03,M58&lt;=0.25)),CONCATENATE($S$2,$P$5,$S$3,$Q$5,$S$4),"none"))</f>
        <v>none</v>
      </c>
      <c r="O58" s="88" t="s">
        <v>112</v>
      </c>
      <c r="P58" s="88">
        <v>0.773</v>
      </c>
      <c r="Q58" s="101" t="str">
        <f t="shared" si="3"/>
        <v>none</v>
      </c>
      <c r="R58" s="70">
        <v>4.108789958505214E-06</v>
      </c>
      <c r="S58" s="59" t="s">
        <v>105</v>
      </c>
      <c r="T58" s="35"/>
      <c r="U58" s="35"/>
      <c r="V58" s="35"/>
      <c r="W58" s="30"/>
      <c r="X58" s="35"/>
      <c r="Y58" s="30"/>
      <c r="Z58" s="29">
        <v>9.66E-14</v>
      </c>
      <c r="AA58" s="29">
        <v>1.92E-15</v>
      </c>
      <c r="AB58" s="29">
        <v>6.56E-17</v>
      </c>
    </row>
    <row r="59" spans="1:28" ht="15" thickBot="1">
      <c r="A59" s="117" t="s">
        <v>52</v>
      </c>
      <c r="B59" s="75" t="s">
        <v>102</v>
      </c>
      <c r="C59" s="4">
        <v>1.04E-08</v>
      </c>
      <c r="D59" s="15"/>
      <c r="E59" s="4">
        <v>2.36E-09</v>
      </c>
      <c r="F59" s="4">
        <v>2.21E-15</v>
      </c>
      <c r="G59" s="118">
        <v>9.71E-19</v>
      </c>
      <c r="I59" s="88"/>
      <c r="J59" s="22" t="s">
        <v>68</v>
      </c>
      <c r="K59" s="140">
        <v>1</v>
      </c>
      <c r="L59" s="86" t="s">
        <v>128</v>
      </c>
      <c r="M59" s="93">
        <v>0.1975</v>
      </c>
      <c r="N59" s="100" t="str">
        <f>IF(M59&lt;0.015,(CONCATENATE($S$2,$P$4,$S$3,$Q$4,$S$4)),"none")</f>
        <v>none</v>
      </c>
      <c r="O59" s="86" t="s">
        <v>128</v>
      </c>
      <c r="P59" s="93">
        <v>0.1975</v>
      </c>
      <c r="Q59" s="100" t="str">
        <f>IF(P59&lt;0.015,(CONCATENATE($S$2,$P$4,$S$3,$Q$4,$S$4)),"none")</f>
        <v>none</v>
      </c>
      <c r="R59" s="70">
        <v>0.0003711030190194575</v>
      </c>
      <c r="S59" s="59" t="s">
        <v>102</v>
      </c>
      <c r="T59" s="32">
        <v>1.73E-11</v>
      </c>
      <c r="U59" s="64">
        <v>5.64E-11</v>
      </c>
      <c r="V59" s="32">
        <v>6.1E-11</v>
      </c>
      <c r="W59" s="31"/>
      <c r="X59" s="32">
        <v>5.67E-11</v>
      </c>
      <c r="Y59" s="30"/>
      <c r="Z59" s="32">
        <v>1E-16</v>
      </c>
      <c r="AA59" s="32">
        <v>3.19E-18</v>
      </c>
      <c r="AB59" s="32">
        <v>4.04E-21</v>
      </c>
    </row>
    <row r="60" spans="1:28" ht="15" thickBot="1">
      <c r="A60" s="117" t="s">
        <v>53</v>
      </c>
      <c r="B60" s="75" t="s">
        <v>102</v>
      </c>
      <c r="C60" s="4">
        <v>7.44E-06</v>
      </c>
      <c r="D60" s="11"/>
      <c r="E60" s="4">
        <v>1.04E-07</v>
      </c>
      <c r="F60" s="4">
        <v>5.48E-15</v>
      </c>
      <c r="G60" s="118">
        <v>2.96E-18</v>
      </c>
      <c r="I60" s="86"/>
      <c r="J60" s="24" t="s">
        <v>69</v>
      </c>
      <c r="K60" s="25"/>
      <c r="L60" s="87"/>
      <c r="M60" s="87"/>
      <c r="N60" s="87"/>
      <c r="O60" s="88"/>
      <c r="P60" s="88"/>
      <c r="Q60" s="103"/>
      <c r="R60" s="71"/>
      <c r="S60" s="56"/>
      <c r="T60" s="48">
        <f>T51+$K52*(T52+$K53*(T53+$K54*(T54+$K55*(T55+$K56*(T56+$K57*T57+$K58*T58)+($K57+$K58)*$K59*T59))))</f>
        <v>0.0002399365173</v>
      </c>
      <c r="U60" s="64">
        <f>V51+$K52*(U52+$K53*(U53+$K54*(U54+$K55*(U55+$K56*(U56+$K57*U57+$K58*U58)+($K57+$K58)*$K59*U59))))</f>
        <v>8.48798564E-05</v>
      </c>
      <c r="V60" s="32">
        <f>V51+$K52*(V52+$K53*(V53+$K54*(V54+$K55*(V55+$K56*(V56+$K57*V57+$K58*V58)+($K57+$K58)*$K59*V59))))</f>
        <v>8.745206099999999E-05</v>
      </c>
      <c r="W60" s="48"/>
      <c r="X60" s="48">
        <f>X51+$K52*(X52+$K53*(X53+$K54*(X54+$K55*(X55+$K56*(X56+$K57*X57+$K58*X58)+($K57+$K58)*$K59*X59))))</f>
        <v>6.382547E-07</v>
      </c>
      <c r="Y60" s="48"/>
      <c r="Z60" s="48">
        <f>Z51+$K52*(Z52+$K53*(Z53+$K54*(Z54+$K55*(Z55+$K56*(Z56+$K57*Z57+$K58*Z58)+($K57+$K58)*$K59*Z59))))</f>
        <v>1.3881639999999998E-14</v>
      </c>
      <c r="AA60" s="48">
        <f>AA51+$K52*(AA52+$K53*(AA53+$K54*(AA54+$K55*(AA55+$K56*(AA56+$K57*AA57+$K58*AA58)+($K57+$K58)*$K59*AA59))))</f>
        <v>3.4441000000000006E-16</v>
      </c>
      <c r="AB60" s="48">
        <f>AB51+$K52*(AB52+$K53*(AB53+$K54*(AB54+$K55*(AB55+$K56*(AB56+$K57*AB57+$K58*AB58)+($K57+$K58)*$K59*AB59))))</f>
        <v>7.875239999999998E-18</v>
      </c>
    </row>
    <row r="61" spans="1:28" ht="15" thickBot="1">
      <c r="A61" s="117" t="s">
        <v>54</v>
      </c>
      <c r="B61" s="75" t="s">
        <v>102</v>
      </c>
      <c r="C61" s="5"/>
      <c r="D61" s="15"/>
      <c r="F61" s="4">
        <v>2.46E-15</v>
      </c>
      <c r="G61" s="118">
        <v>1.53E-18</v>
      </c>
      <c r="I61" s="86"/>
      <c r="J61" s="57" t="s">
        <v>11</v>
      </c>
      <c r="K61" s="23"/>
      <c r="L61" s="88" t="s">
        <v>111</v>
      </c>
      <c r="M61" s="88"/>
      <c r="N61" s="102" t="str">
        <f aca="true" t="shared" si="8" ref="N61:N67">(CONCATENATE($S$2,$P$3,$S$3,$Q$3,$S$4))</f>
        <v>LN(18.13; 3.368)</v>
      </c>
      <c r="O61" s="88" t="s">
        <v>112</v>
      </c>
      <c r="P61" s="88">
        <v>0.0146</v>
      </c>
      <c r="Q61" s="101" t="str">
        <f aca="true" t="shared" si="9" ref="Q61:Q83">IF(P61&lt;=0.03,(CONCATENATE($S$2,$P$6,$S$3,$Q$6,$S$4)),IF((AND(P61&gt;0.03,P61&lt;=0.25)),CONCATENATE($S$2,$P$5,$S$3,$Q$5,$S$4),"none"))</f>
        <v>LN(2.451; 1.535)</v>
      </c>
      <c r="R61" s="72">
        <v>75400</v>
      </c>
      <c r="S61" s="59" t="s">
        <v>106</v>
      </c>
      <c r="T61" s="32">
        <v>0.000102</v>
      </c>
      <c r="U61" s="32">
        <v>4.28E-05</v>
      </c>
      <c r="V61" s="77">
        <v>1.4E-05</v>
      </c>
      <c r="W61" s="30"/>
      <c r="X61" s="32">
        <v>2.14E-07</v>
      </c>
      <c r="Y61" s="30"/>
      <c r="Z61" s="32">
        <v>1.49E-17</v>
      </c>
      <c r="AA61" s="32">
        <v>6.37E-19</v>
      </c>
      <c r="AB61" s="32">
        <v>5.73E-21</v>
      </c>
    </row>
    <row r="62" spans="1:28" ht="15" thickBot="1">
      <c r="A62" s="117" t="s">
        <v>55</v>
      </c>
      <c r="B62" s="75" t="s">
        <v>102</v>
      </c>
      <c r="C62" s="5"/>
      <c r="D62" s="11"/>
      <c r="F62" s="4">
        <v>7.8E-18</v>
      </c>
      <c r="G62" s="118">
        <v>5.06E-21</v>
      </c>
      <c r="I62" s="87"/>
      <c r="J62" s="57" t="s">
        <v>12</v>
      </c>
      <c r="K62" s="23"/>
      <c r="L62" s="88" t="s">
        <v>111</v>
      </c>
      <c r="M62" s="88"/>
      <c r="N62" s="102" t="str">
        <f t="shared" si="8"/>
        <v>LN(18.13; 3.368)</v>
      </c>
      <c r="O62" s="88" t="s">
        <v>112</v>
      </c>
      <c r="P62" s="88">
        <v>0.0146</v>
      </c>
      <c r="Q62" s="101" t="str">
        <f t="shared" si="9"/>
        <v>LN(2.451; 1.535)</v>
      </c>
      <c r="R62" s="72">
        <v>14000000000</v>
      </c>
      <c r="S62" s="59" t="s">
        <v>106</v>
      </c>
      <c r="T62" s="32">
        <v>0.00011</v>
      </c>
      <c r="U62" s="32">
        <v>4.54E-05</v>
      </c>
      <c r="V62" s="77">
        <v>2.48E-05</v>
      </c>
      <c r="W62" s="30"/>
      <c r="X62" s="32">
        <v>2.31E-07</v>
      </c>
      <c r="Y62" s="30"/>
      <c r="Z62" s="32">
        <v>7.27E-18</v>
      </c>
      <c r="AA62" s="32">
        <v>4.55E-19</v>
      </c>
      <c r="AB62" s="32">
        <v>2.44E-21</v>
      </c>
    </row>
    <row r="63" spans="1:28" ht="15" thickBot="1">
      <c r="A63" s="117" t="s">
        <v>56</v>
      </c>
      <c r="B63" s="75" t="s">
        <v>102</v>
      </c>
      <c r="C63" s="4">
        <v>1.11E-08</v>
      </c>
      <c r="D63" s="15"/>
      <c r="E63" s="4">
        <v>1.78E-10</v>
      </c>
      <c r="F63" s="4">
        <v>2.59E-15</v>
      </c>
      <c r="G63" s="118">
        <v>1.56E-18</v>
      </c>
      <c r="I63" s="88"/>
      <c r="J63" s="57" t="s">
        <v>13</v>
      </c>
      <c r="K63" s="23"/>
      <c r="L63" s="88" t="s">
        <v>111</v>
      </c>
      <c r="M63" s="88"/>
      <c r="N63" s="102" t="str">
        <f t="shared" si="8"/>
        <v>LN(18.13; 3.368)</v>
      </c>
      <c r="O63" s="88" t="s">
        <v>112</v>
      </c>
      <c r="P63" s="88">
        <v>0.164</v>
      </c>
      <c r="Q63" s="101" t="str">
        <f t="shared" si="9"/>
        <v>LN(1.935; 1.426)</v>
      </c>
      <c r="R63" s="72">
        <v>32800</v>
      </c>
      <c r="S63" s="59" t="s">
        <v>105</v>
      </c>
      <c r="T63" s="32">
        <v>0.00023</v>
      </c>
      <c r="U63" s="77">
        <v>9.35E-05</v>
      </c>
      <c r="V63" s="32">
        <v>2.89E-05</v>
      </c>
      <c r="W63" s="31"/>
      <c r="X63" s="32">
        <v>4.79E-07</v>
      </c>
      <c r="Y63" s="31"/>
      <c r="Z63" s="32">
        <v>1.57E-15</v>
      </c>
      <c r="AA63" s="32">
        <v>3.78E-17</v>
      </c>
      <c r="AB63" s="32">
        <v>9.44E-19</v>
      </c>
    </row>
    <row r="64" spans="1:28" ht="15" thickBot="1">
      <c r="A64" s="117" t="s">
        <v>57</v>
      </c>
      <c r="B64" s="75" t="s">
        <v>102</v>
      </c>
      <c r="C64" s="5"/>
      <c r="D64" s="4"/>
      <c r="F64" s="4">
        <v>2.04E-15</v>
      </c>
      <c r="G64" s="118">
        <v>1.27E-18</v>
      </c>
      <c r="I64" s="88"/>
      <c r="J64" s="57" t="s">
        <v>14</v>
      </c>
      <c r="K64" s="23"/>
      <c r="L64" s="88" t="s">
        <v>111</v>
      </c>
      <c r="M64" s="88"/>
      <c r="N64" s="102" t="str">
        <f t="shared" si="8"/>
        <v>LN(18.13; 3.368)</v>
      </c>
      <c r="O64" s="88" t="s">
        <v>112</v>
      </c>
      <c r="P64" s="88">
        <v>0.0154</v>
      </c>
      <c r="Q64" s="101" t="str">
        <f t="shared" si="9"/>
        <v>LN(2.451; 1.535)</v>
      </c>
      <c r="R64" s="73">
        <v>69.8</v>
      </c>
      <c r="S64" s="59" t="s">
        <v>102</v>
      </c>
      <c r="T64" s="32">
        <v>4.05E-06</v>
      </c>
      <c r="U64" s="77">
        <v>7.82E-06</v>
      </c>
      <c r="V64" s="32">
        <v>3.7E-05</v>
      </c>
      <c r="W64" s="30"/>
      <c r="X64" s="32">
        <v>3.36E-07</v>
      </c>
      <c r="Y64" s="30"/>
      <c r="Z64" s="32">
        <v>1.18E-17</v>
      </c>
      <c r="AA64" s="32">
        <v>8.08E-19</v>
      </c>
      <c r="AB64" s="32">
        <v>4.25E-21</v>
      </c>
    </row>
    <row r="65" spans="1:28" ht="15" thickBot="1">
      <c r="A65" s="117" t="s">
        <v>58</v>
      </c>
      <c r="B65" s="75" t="s">
        <v>102</v>
      </c>
      <c r="C65" s="5"/>
      <c r="F65" s="4">
        <v>4.53E-16</v>
      </c>
      <c r="G65" s="118">
        <v>1.23E-19</v>
      </c>
      <c r="I65" s="88"/>
      <c r="J65" s="57" t="s">
        <v>15</v>
      </c>
      <c r="K65" s="23"/>
      <c r="L65" s="88" t="s">
        <v>111</v>
      </c>
      <c r="M65" s="88"/>
      <c r="N65" s="102" t="str">
        <f t="shared" si="8"/>
        <v>LN(18.13; 3.368)</v>
      </c>
      <c r="O65" s="88" t="s">
        <v>112</v>
      </c>
      <c r="P65" s="88">
        <v>0.0159</v>
      </c>
      <c r="Q65" s="101" t="str">
        <f t="shared" si="9"/>
        <v>LN(2.451; 1.535)</v>
      </c>
      <c r="R65" s="72">
        <v>159200</v>
      </c>
      <c r="S65" s="59" t="s">
        <v>102</v>
      </c>
      <c r="T65" s="32">
        <v>5.8E-07</v>
      </c>
      <c r="U65" s="77">
        <v>3.55E-06</v>
      </c>
      <c r="V65" s="32">
        <v>9.59E-06</v>
      </c>
      <c r="W65" s="30"/>
      <c r="X65" s="32">
        <v>5.13E-08</v>
      </c>
      <c r="Y65" s="30"/>
      <c r="Z65" s="32">
        <v>1.42E-17</v>
      </c>
      <c r="AA65" s="32">
        <v>6E-19</v>
      </c>
      <c r="AB65" s="32">
        <v>6.77E-21</v>
      </c>
    </row>
    <row r="66" spans="1:28" ht="15" thickBot="1">
      <c r="A66" s="117" t="s">
        <v>9</v>
      </c>
      <c r="B66" s="75" t="s">
        <v>106</v>
      </c>
      <c r="C66" s="4">
        <v>3.97E-05</v>
      </c>
      <c r="D66" s="4"/>
      <c r="E66" s="4">
        <v>7.2E-08</v>
      </c>
      <c r="F66" s="4">
        <v>8.13E-17</v>
      </c>
      <c r="G66" s="118">
        <v>3.85E-20</v>
      </c>
      <c r="I66" s="88"/>
      <c r="J66" s="57" t="s">
        <v>16</v>
      </c>
      <c r="K66" s="23"/>
      <c r="L66" s="88" t="s">
        <v>111</v>
      </c>
      <c r="M66" s="88"/>
      <c r="N66" s="102" t="str">
        <f t="shared" si="8"/>
        <v>LN(18.13; 3.368)</v>
      </c>
      <c r="O66" s="88" t="s">
        <v>112</v>
      </c>
      <c r="P66" s="88">
        <v>0.0154</v>
      </c>
      <c r="Q66" s="101" t="str">
        <f t="shared" si="9"/>
        <v>LN(2.451; 1.535)</v>
      </c>
      <c r="R66" s="73">
        <v>246000</v>
      </c>
      <c r="S66" s="59" t="s">
        <v>102</v>
      </c>
      <c r="T66" s="84">
        <v>5.59E-07</v>
      </c>
      <c r="U66" s="77">
        <v>3.48E-06</v>
      </c>
      <c r="V66" s="84">
        <v>9.4E-06</v>
      </c>
      <c r="W66" s="85"/>
      <c r="X66" s="84">
        <v>4.95E-08</v>
      </c>
      <c r="Y66" s="85"/>
      <c r="Z66" s="84">
        <v>6.13E-18</v>
      </c>
      <c r="AA66" s="84">
        <v>5.86E-19</v>
      </c>
      <c r="AB66" s="84">
        <v>1.84E-21</v>
      </c>
    </row>
    <row r="67" spans="1:28" ht="15" thickBot="1">
      <c r="A67" s="117" t="s">
        <v>43</v>
      </c>
      <c r="B67" s="75" t="s">
        <v>102</v>
      </c>
      <c r="C67" s="4">
        <v>2.97E-06</v>
      </c>
      <c r="D67" s="4"/>
      <c r="E67" s="4">
        <v>6.45E-08</v>
      </c>
      <c r="F67" s="4">
        <v>4.3E-16</v>
      </c>
      <c r="G67" s="118">
        <v>2.53E-19</v>
      </c>
      <c r="I67" s="88"/>
      <c r="J67" s="22" t="s">
        <v>17</v>
      </c>
      <c r="K67" s="140">
        <v>1</v>
      </c>
      <c r="L67" s="88" t="s">
        <v>111</v>
      </c>
      <c r="M67" s="88"/>
      <c r="N67" s="102" t="str">
        <f t="shared" si="8"/>
        <v>LN(18.13; 3.368)</v>
      </c>
      <c r="O67" s="88" t="s">
        <v>112</v>
      </c>
      <c r="P67" s="88">
        <v>0.177</v>
      </c>
      <c r="Q67" s="101" t="str">
        <f t="shared" si="9"/>
        <v>LN(1.935; 1.426)</v>
      </c>
      <c r="R67" s="74">
        <v>704000000</v>
      </c>
      <c r="S67" s="59" t="s">
        <v>102</v>
      </c>
      <c r="T67" s="32">
        <v>5.21E-07</v>
      </c>
      <c r="U67" s="77">
        <v>3.09E-06</v>
      </c>
      <c r="V67" s="32">
        <v>8.47E-06</v>
      </c>
      <c r="W67" s="30"/>
      <c r="X67" s="32">
        <v>4.67E-08</v>
      </c>
      <c r="Y67" s="30"/>
      <c r="Z67" s="32">
        <v>6.48E-15</v>
      </c>
      <c r="AA67" s="32">
        <v>1.4E-16</v>
      </c>
      <c r="AB67" s="32">
        <v>3.53E-18</v>
      </c>
    </row>
    <row r="68" spans="1:28" ht="15" thickBot="1">
      <c r="A68" s="117" t="s">
        <v>44</v>
      </c>
      <c r="B68" s="75" t="s">
        <v>102</v>
      </c>
      <c r="C68" s="5"/>
      <c r="D68" s="4"/>
      <c r="F68" s="4">
        <v>1.72E-17</v>
      </c>
      <c r="G68" s="118">
        <v>1.15E-20</v>
      </c>
      <c r="I68" s="88"/>
      <c r="J68" s="22" t="s">
        <v>70</v>
      </c>
      <c r="K68" s="140">
        <v>1</v>
      </c>
      <c r="L68" s="88" t="s">
        <v>128</v>
      </c>
      <c r="M68" s="88">
        <v>0.0771</v>
      </c>
      <c r="N68" s="100" t="str">
        <f>IF(M68&lt;0.015,(CONCATENATE($S$2,$P$4,$S$3,$Q$4,$S$4)),"none")</f>
        <v>none</v>
      </c>
      <c r="O68" s="88" t="s">
        <v>112</v>
      </c>
      <c r="P68" s="106">
        <v>0.017</v>
      </c>
      <c r="Q68" s="101" t="str">
        <f t="shared" si="9"/>
        <v>LN(2.451; 1.535)</v>
      </c>
      <c r="R68" s="34">
        <v>0.0029113277114591316</v>
      </c>
      <c r="S68" s="59" t="s">
        <v>106</v>
      </c>
      <c r="T68" s="29">
        <v>7.86E-11</v>
      </c>
      <c r="U68" s="29">
        <v>3.11E-10</v>
      </c>
      <c r="V68" s="66">
        <v>3.34E-10</v>
      </c>
      <c r="W68" s="30"/>
      <c r="X68" s="29">
        <v>3.36E-10</v>
      </c>
      <c r="Y68" s="30"/>
      <c r="Z68" s="29">
        <v>4.59E-16</v>
      </c>
      <c r="AA68" s="29">
        <v>1.56E-17</v>
      </c>
      <c r="AB68" s="29">
        <v>1.72E-19</v>
      </c>
    </row>
    <row r="69" spans="1:28" ht="15" thickBot="1">
      <c r="A69" s="117" t="s">
        <v>45</v>
      </c>
      <c r="B69" s="75" t="s">
        <v>102</v>
      </c>
      <c r="C69" s="5"/>
      <c r="F69" s="4">
        <v>7.75E-19</v>
      </c>
      <c r="G69" s="118">
        <v>5.26E-22</v>
      </c>
      <c r="I69" s="88"/>
      <c r="J69" s="24" t="s">
        <v>71</v>
      </c>
      <c r="K69" s="12"/>
      <c r="L69" s="87"/>
      <c r="M69" s="87"/>
      <c r="N69" s="87"/>
      <c r="O69" s="88"/>
      <c r="P69" s="88"/>
      <c r="Q69" s="103"/>
      <c r="R69" s="75"/>
      <c r="S69" s="54"/>
      <c r="T69" s="36">
        <f>T67+$K68*T68</f>
        <v>5.210786E-07</v>
      </c>
      <c r="U69" s="78">
        <f>U67+$K68*V68</f>
        <v>3.090334E-06</v>
      </c>
      <c r="V69" s="36">
        <f>V67+$K68*V68</f>
        <v>8.470334E-06</v>
      </c>
      <c r="W69" s="36"/>
      <c r="X69" s="36">
        <f>X67+$K68*X68</f>
        <v>4.7036E-08</v>
      </c>
      <c r="Y69" s="36"/>
      <c r="Z69" s="36">
        <f>Z67+$K68*Z68</f>
        <v>6.939E-15</v>
      </c>
      <c r="AA69" s="36">
        <f>AA67+$K68*AA68</f>
        <v>1.556E-16</v>
      </c>
      <c r="AB69" s="36">
        <f>AB67+$K68*AB68</f>
        <v>3.702E-18</v>
      </c>
    </row>
    <row r="70" spans="1:28" ht="15" thickBot="1">
      <c r="A70" s="117" t="s">
        <v>46</v>
      </c>
      <c r="B70" s="75" t="s">
        <v>102</v>
      </c>
      <c r="C70" s="4">
        <v>1.72E-07</v>
      </c>
      <c r="E70" s="4">
        <v>5.98E-09</v>
      </c>
      <c r="F70" s="4">
        <v>6.26E-15</v>
      </c>
      <c r="G70" s="118">
        <v>3.46E-18</v>
      </c>
      <c r="I70" s="86"/>
      <c r="J70" s="26" t="s">
        <v>18</v>
      </c>
      <c r="K70" s="12"/>
      <c r="L70" s="88" t="s">
        <v>111</v>
      </c>
      <c r="M70" s="93"/>
      <c r="N70" s="102" t="str">
        <f>(CONCATENATE($S$2,$P$3,$S$3,$Q$3,$S$4))</f>
        <v>LN(18.13; 3.368)</v>
      </c>
      <c r="O70" s="88" t="s">
        <v>112</v>
      </c>
      <c r="P70" s="88">
        <v>0.0153</v>
      </c>
      <c r="Q70" s="101" t="str">
        <f t="shared" si="9"/>
        <v>LN(2.451; 1.535)</v>
      </c>
      <c r="R70" s="72">
        <v>23420000</v>
      </c>
      <c r="S70" s="59" t="s">
        <v>102</v>
      </c>
      <c r="T70" s="32">
        <v>5.3E-07</v>
      </c>
      <c r="U70" s="77">
        <v>3.21E-06</v>
      </c>
      <c r="V70" s="32">
        <v>8.74E-06</v>
      </c>
      <c r="W70" s="30"/>
      <c r="X70" s="32">
        <v>4.69E-08</v>
      </c>
      <c r="Y70" s="30"/>
      <c r="Z70" s="32">
        <v>3.87E-18</v>
      </c>
      <c r="AA70" s="32">
        <v>5.03E-19</v>
      </c>
      <c r="AB70" s="32">
        <v>9.53E-22</v>
      </c>
    </row>
    <row r="71" spans="1:28" ht="15" thickBot="1">
      <c r="A71" s="117" t="s">
        <v>47</v>
      </c>
      <c r="B71" s="75" t="s">
        <v>102</v>
      </c>
      <c r="C71" s="4">
        <v>3.08E-08</v>
      </c>
      <c r="D71" s="4"/>
      <c r="E71" s="4">
        <v>2.59E-10</v>
      </c>
      <c r="F71" s="4">
        <v>8.96E-15</v>
      </c>
      <c r="G71" s="118">
        <v>5.96E-18</v>
      </c>
      <c r="I71" s="87"/>
      <c r="J71" s="22" t="s">
        <v>19</v>
      </c>
      <c r="K71" s="140">
        <v>1</v>
      </c>
      <c r="L71" s="88" t="s">
        <v>111</v>
      </c>
      <c r="M71" s="93"/>
      <c r="N71" s="102" t="str">
        <f>(CONCATENATE($S$2,$P$3,$S$3,$Q$3,$S$4))</f>
        <v>LN(18.13; 3.368)</v>
      </c>
      <c r="O71" s="88" t="s">
        <v>112</v>
      </c>
      <c r="P71" s="88">
        <v>0.0153</v>
      </c>
      <c r="Q71" s="101" t="str">
        <f t="shared" si="9"/>
        <v>LN(2.451; 1.535)</v>
      </c>
      <c r="R71" s="74">
        <v>4470000000</v>
      </c>
      <c r="S71" s="59" t="s">
        <v>102</v>
      </c>
      <c r="T71" s="32">
        <v>5.02E-07</v>
      </c>
      <c r="U71" s="77">
        <v>2.86E-06</v>
      </c>
      <c r="V71" s="32">
        <v>8.04E-06</v>
      </c>
      <c r="W71" s="30"/>
      <c r="X71" s="32">
        <v>4.45E-08</v>
      </c>
      <c r="Y71" s="30"/>
      <c r="Z71" s="32">
        <v>2.51E-18</v>
      </c>
      <c r="AA71" s="32">
        <v>4.24E-19</v>
      </c>
      <c r="AB71" s="32">
        <v>4.27E-22</v>
      </c>
    </row>
    <row r="72" spans="1:28" ht="15" thickBot="1">
      <c r="A72" s="117" t="s">
        <v>48</v>
      </c>
      <c r="B72" s="75" t="s">
        <v>102</v>
      </c>
      <c r="C72" s="5"/>
      <c r="G72" s="120"/>
      <c r="I72" s="88"/>
      <c r="J72" s="141" t="s">
        <v>72</v>
      </c>
      <c r="K72" s="140">
        <v>1</v>
      </c>
      <c r="L72" s="88" t="s">
        <v>128</v>
      </c>
      <c r="M72" s="93">
        <v>0.0434</v>
      </c>
      <c r="N72" s="100" t="str">
        <f>IF(M72&lt;0.015,(CONCATENATE($S$2,$P$4,$S$3,$Q$4,$S$4)),"none")</f>
        <v>none</v>
      </c>
      <c r="O72" s="88" t="s">
        <v>112</v>
      </c>
      <c r="P72" s="88">
        <v>0.0813</v>
      </c>
      <c r="Q72" s="101" t="str">
        <f t="shared" si="9"/>
        <v>LN(1.935; 1.426)</v>
      </c>
      <c r="R72" s="34">
        <v>0.06598401051363487</v>
      </c>
      <c r="S72" s="59" t="s">
        <v>106</v>
      </c>
      <c r="T72" s="32">
        <v>2.49E-09</v>
      </c>
      <c r="U72" s="32">
        <v>6.63E-09</v>
      </c>
      <c r="V72" s="77">
        <v>7.69E-09</v>
      </c>
      <c r="W72" s="30"/>
      <c r="X72" s="32">
        <v>3.4E-09</v>
      </c>
      <c r="Y72" s="30"/>
      <c r="Z72" s="32">
        <v>2.95E-16</v>
      </c>
      <c r="AA72" s="32">
        <v>7.5E-18</v>
      </c>
      <c r="AB72" s="32">
        <v>1.14E-19</v>
      </c>
    </row>
    <row r="73" spans="1:28" ht="15" thickBot="1">
      <c r="A73" s="117" t="s">
        <v>49</v>
      </c>
      <c r="B73" s="75" t="s">
        <v>102</v>
      </c>
      <c r="C73" s="5"/>
      <c r="F73" s="4">
        <v>1.69E-13</v>
      </c>
      <c r="G73" s="118">
        <v>1.17E-16</v>
      </c>
      <c r="I73" s="88"/>
      <c r="J73" s="22" t="s">
        <v>73</v>
      </c>
      <c r="K73" s="140">
        <v>1</v>
      </c>
      <c r="L73" s="88" t="s">
        <v>128</v>
      </c>
      <c r="M73" s="93">
        <v>0.819</v>
      </c>
      <c r="N73" s="100" t="str">
        <f>IF(M73&lt;0.015,(CONCATENATE($S$2,$P$4,$S$3,$Q$4,$S$4)),"none")</f>
        <v>none</v>
      </c>
      <c r="O73" s="88" t="s">
        <v>112</v>
      </c>
      <c r="P73" s="93">
        <v>0.9275</v>
      </c>
      <c r="Q73" s="101" t="str">
        <f t="shared" si="9"/>
        <v>none</v>
      </c>
      <c r="R73" s="74">
        <v>2.2245646698061546E-06</v>
      </c>
      <c r="S73" s="59" t="s">
        <v>105</v>
      </c>
      <c r="T73" s="5"/>
      <c r="U73" s="5"/>
      <c r="V73" s="5"/>
      <c r="Z73" s="53">
        <v>1.21E-15</v>
      </c>
      <c r="AA73" s="53">
        <v>1.08E-16</v>
      </c>
      <c r="AB73" s="53">
        <v>5.28E-19</v>
      </c>
    </row>
    <row r="74" spans="1:28" ht="15" thickBot="1">
      <c r="A74" s="117" t="s">
        <v>10</v>
      </c>
      <c r="B74" s="75" t="s">
        <v>106</v>
      </c>
      <c r="C74" s="4">
        <v>7.12E-05</v>
      </c>
      <c r="D74" s="4"/>
      <c r="E74" s="4">
        <v>5E-07</v>
      </c>
      <c r="F74" s="4">
        <v>3.37E-15</v>
      </c>
      <c r="G74" s="118">
        <v>1.55E-18</v>
      </c>
      <c r="I74" s="86"/>
      <c r="J74" s="24" t="s">
        <v>74</v>
      </c>
      <c r="K74" s="142"/>
      <c r="L74" s="86"/>
      <c r="M74" s="86"/>
      <c r="N74" s="86"/>
      <c r="O74" s="88"/>
      <c r="P74" s="88"/>
      <c r="Q74" s="86"/>
      <c r="R74" s="34"/>
      <c r="S74" s="59"/>
      <c r="T74" s="33">
        <f>T71+$K72*(T72+$K73*T73)</f>
        <v>5.0449E-07</v>
      </c>
      <c r="U74" s="64">
        <f>U71+$K72*(V72+$K73*U73)</f>
        <v>2.8676900000000002E-06</v>
      </c>
      <c r="V74" s="33">
        <f>V71+$K72*(V72+$K73*V73)</f>
        <v>8.047689999999998E-06</v>
      </c>
      <c r="W74" s="33"/>
      <c r="X74" s="33">
        <f>X71+$K72*(X72+$K73*X73)</f>
        <v>4.79E-08</v>
      </c>
      <c r="Y74" s="33"/>
      <c r="Z74" s="33">
        <f>Z71+$K72*(Z72+$K73*Z73)</f>
        <v>1.50751E-15</v>
      </c>
      <c r="AA74" s="33">
        <f>AA71+$K72*(AA72+$K73*AA73)</f>
        <v>1.1592400000000001E-16</v>
      </c>
      <c r="AB74" s="33">
        <f>AB71+$K72*(AB72+$K73*AB73)</f>
        <v>6.424270000000001E-19</v>
      </c>
    </row>
    <row r="75" spans="1:28" ht="15" thickBot="1">
      <c r="A75" s="117" t="s">
        <v>61</v>
      </c>
      <c r="B75" s="75" t="s">
        <v>102</v>
      </c>
      <c r="C75" s="4">
        <v>6.26E-06</v>
      </c>
      <c r="D75" s="4"/>
      <c r="E75" s="4">
        <v>9.95E-08</v>
      </c>
      <c r="F75" s="4">
        <v>2.41E-16</v>
      </c>
      <c r="G75" s="118">
        <v>4.63E-20</v>
      </c>
      <c r="I75" s="86"/>
      <c r="J75" s="22" t="s">
        <v>20</v>
      </c>
      <c r="K75" s="140">
        <v>1</v>
      </c>
      <c r="L75" s="88" t="s">
        <v>111</v>
      </c>
      <c r="M75" s="88"/>
      <c r="N75" s="102" t="str">
        <f>(CONCATENATE($S$2,$P$3,$S$3,$Q$3,$S$4))</f>
        <v>LN(18.13; 3.368)</v>
      </c>
      <c r="O75" s="88" t="s">
        <v>112</v>
      </c>
      <c r="P75" s="88">
        <v>0.0233</v>
      </c>
      <c r="Q75" s="101" t="str">
        <f t="shared" si="9"/>
        <v>LN(2.451; 1.535)</v>
      </c>
      <c r="R75" s="74">
        <v>2140000</v>
      </c>
      <c r="S75" s="55" t="s">
        <v>102</v>
      </c>
      <c r="T75" s="32">
        <v>4.97E-05</v>
      </c>
      <c r="U75" s="77">
        <v>2.27E-05</v>
      </c>
      <c r="V75" s="32">
        <v>1.19E-05</v>
      </c>
      <c r="W75" s="31"/>
      <c r="X75" s="32">
        <v>1.07E-07</v>
      </c>
      <c r="Y75" s="31"/>
      <c r="Z75" s="32">
        <v>8.9E-16</v>
      </c>
      <c r="AA75" s="32">
        <v>2.52E-17</v>
      </c>
      <c r="AB75" s="32">
        <v>3.73E-19</v>
      </c>
    </row>
    <row r="76" spans="1:28" ht="15" thickBot="1">
      <c r="A76" s="117" t="s">
        <v>62</v>
      </c>
      <c r="B76" s="75" t="s">
        <v>102</v>
      </c>
      <c r="C76" s="4">
        <v>7.39E-06</v>
      </c>
      <c r="D76" s="4"/>
      <c r="E76" s="4">
        <v>3.85E-08</v>
      </c>
      <c r="F76" s="4">
        <v>6.38E-16</v>
      </c>
      <c r="G76" s="118">
        <v>3.09E-19</v>
      </c>
      <c r="I76" s="86"/>
      <c r="J76" s="22" t="s">
        <v>75</v>
      </c>
      <c r="K76" s="140">
        <v>1</v>
      </c>
      <c r="L76" s="88" t="s">
        <v>112</v>
      </c>
      <c r="M76" s="88">
        <v>0.302</v>
      </c>
      <c r="N76" s="101" t="str">
        <f>IF(M76&lt;=0.03,(CONCATENATE($S$2,$P$6,$S$3,$Q$6,$S$4)),IF((AND(M76&gt;0.03,M76&lt;=0.25)),CONCATENATE($S$2,$P$5,$S$3,$Q$5,$S$4),"none"))</f>
        <v>none</v>
      </c>
      <c r="O76" s="88" t="s">
        <v>112</v>
      </c>
      <c r="P76" s="88">
        <v>0.302</v>
      </c>
      <c r="Q76" s="101" t="str">
        <f t="shared" si="9"/>
        <v>none</v>
      </c>
      <c r="R76" s="74">
        <v>0.0738336436315847</v>
      </c>
      <c r="S76" s="59" t="s">
        <v>105</v>
      </c>
      <c r="T76" s="32">
        <v>1.03E-09</v>
      </c>
      <c r="U76" s="77">
        <v>3.33E-09</v>
      </c>
      <c r="V76" s="32">
        <v>3.86E-09</v>
      </c>
      <c r="W76" s="31"/>
      <c r="X76" s="32">
        <v>8.78E-10</v>
      </c>
      <c r="Y76" s="30"/>
      <c r="Z76" s="32">
        <v>8.57E-15</v>
      </c>
      <c r="AA76" s="32">
        <v>1.86E-16</v>
      </c>
      <c r="AB76" s="32">
        <v>5.04E-18</v>
      </c>
    </row>
    <row r="77" spans="1:28" ht="15" thickBot="1">
      <c r="A77" s="117" t="s">
        <v>63</v>
      </c>
      <c r="B77" s="75" t="s">
        <v>102</v>
      </c>
      <c r="C77" s="5"/>
      <c r="D77" s="4"/>
      <c r="F77" s="4">
        <v>1.33E-15</v>
      </c>
      <c r="G77" s="118">
        <v>7.56E-19</v>
      </c>
      <c r="I77" s="86"/>
      <c r="J77" s="24" t="s">
        <v>76</v>
      </c>
      <c r="K77" s="25"/>
      <c r="M77"/>
      <c r="N77"/>
      <c r="O77" s="88"/>
      <c r="P77" s="88"/>
      <c r="Q77" s="103"/>
      <c r="R77" s="76"/>
      <c r="S77" s="12"/>
      <c r="T77" s="36">
        <f>T75+$K76*T76</f>
        <v>4.970103E-05</v>
      </c>
      <c r="U77" s="64">
        <f>U75+$K76*U76</f>
        <v>2.270333E-05</v>
      </c>
      <c r="V77" s="36">
        <f>V75+$K76*V76</f>
        <v>1.190386E-05</v>
      </c>
      <c r="W77" s="36"/>
      <c r="X77" s="36">
        <f>X75+$K76*X76</f>
        <v>1.0787800000000001E-07</v>
      </c>
      <c r="Y77" s="36"/>
      <c r="Z77" s="36">
        <f>Z75+$K76*Z76</f>
        <v>9.46E-15</v>
      </c>
      <c r="AA77" s="36">
        <f>AA75+$K76*AA76</f>
        <v>2.1119999999999999E-16</v>
      </c>
      <c r="AB77" s="36">
        <f>AB75+$K76*AB76</f>
        <v>5.4130000000000004E-18</v>
      </c>
    </row>
    <row r="78" spans="1:28" ht="15" thickBot="1">
      <c r="A78" s="117" t="s">
        <v>64</v>
      </c>
      <c r="B78" s="75" t="s">
        <v>102</v>
      </c>
      <c r="C78" s="5"/>
      <c r="D78" s="4"/>
      <c r="F78" s="4">
        <v>1.37E-17</v>
      </c>
      <c r="G78" s="118">
        <v>8.86E-21</v>
      </c>
      <c r="I78" s="89"/>
      <c r="J78" s="26" t="s">
        <v>21</v>
      </c>
      <c r="L78" s="88" t="s">
        <v>111</v>
      </c>
      <c r="M78" s="88"/>
      <c r="N78" s="102" t="str">
        <f aca="true" t="shared" si="10" ref="N78:N83">(CONCATENATE($S$2,$P$3,$S$3,$Q$3,$S$4))</f>
        <v>LN(18.13; 3.368)</v>
      </c>
      <c r="O78" s="88" t="s">
        <v>112</v>
      </c>
      <c r="P78" s="88">
        <v>0.0556</v>
      </c>
      <c r="Q78" s="101" t="str">
        <f t="shared" si="9"/>
        <v>LN(1.935; 1.426)</v>
      </c>
      <c r="R78" s="73">
        <v>87.7</v>
      </c>
      <c r="S78" s="55" t="s">
        <v>102</v>
      </c>
      <c r="T78" s="32">
        <v>0.000108</v>
      </c>
      <c r="U78" s="77">
        <v>4.62E-05</v>
      </c>
      <c r="V78" s="32">
        <v>1.61E-05</v>
      </c>
      <c r="W78" s="31"/>
      <c r="X78" s="32">
        <v>2.28E-07</v>
      </c>
      <c r="Y78" s="30"/>
      <c r="Z78" s="32">
        <v>3.51E-18</v>
      </c>
      <c r="AA78" s="32">
        <v>6.26E-19</v>
      </c>
      <c r="AB78" s="32">
        <v>6.25E-22</v>
      </c>
    </row>
    <row r="79" spans="1:28" ht="15" thickBot="1">
      <c r="A79" s="117" t="s">
        <v>65</v>
      </c>
      <c r="B79" s="75" t="s">
        <v>102</v>
      </c>
      <c r="C79" s="4">
        <v>2.98E-08</v>
      </c>
      <c r="E79" s="4">
        <v>1.98E-10</v>
      </c>
      <c r="F79" s="4">
        <v>6.17E-15</v>
      </c>
      <c r="G79" s="118">
        <v>3.83E-18</v>
      </c>
      <c r="I79" s="88"/>
      <c r="J79" s="26" t="s">
        <v>22</v>
      </c>
      <c r="L79" s="88" t="s">
        <v>111</v>
      </c>
      <c r="M79" s="88"/>
      <c r="N79" s="102" t="str">
        <f t="shared" si="10"/>
        <v>LN(18.13; 3.368)</v>
      </c>
      <c r="O79" s="88" t="s">
        <v>112</v>
      </c>
      <c r="P79" s="88">
        <v>0.0163</v>
      </c>
      <c r="Q79" s="101" t="str">
        <f t="shared" si="9"/>
        <v>LN(2.451; 1.535)</v>
      </c>
      <c r="R79" s="72">
        <v>24100</v>
      </c>
      <c r="S79" s="55" t="s">
        <v>102</v>
      </c>
      <c r="T79" s="32">
        <v>0.000119</v>
      </c>
      <c r="U79" s="77">
        <v>5.01E-05</v>
      </c>
      <c r="V79" s="32">
        <v>1.6E-05</v>
      </c>
      <c r="W79" s="30"/>
      <c r="X79" s="32">
        <v>2.51E-07</v>
      </c>
      <c r="Y79" s="30"/>
      <c r="Z79" s="32">
        <v>3.49E-18</v>
      </c>
      <c r="AA79" s="32">
        <v>2.84E-19</v>
      </c>
      <c r="AB79" s="32">
        <v>1.41E-21</v>
      </c>
    </row>
    <row r="80" spans="1:28" ht="15" thickBot="1">
      <c r="A80" s="117" t="s">
        <v>66</v>
      </c>
      <c r="B80" s="75" t="s">
        <v>102</v>
      </c>
      <c r="C80" s="5"/>
      <c r="D80" s="4"/>
      <c r="G80" s="120"/>
      <c r="I80" s="88"/>
      <c r="J80" s="26" t="s">
        <v>23</v>
      </c>
      <c r="L80" s="88" t="s">
        <v>111</v>
      </c>
      <c r="M80" s="88"/>
      <c r="N80" s="102" t="str">
        <f t="shared" si="10"/>
        <v>LN(18.13; 3.368)</v>
      </c>
      <c r="O80" s="88" t="s">
        <v>112</v>
      </c>
      <c r="P80" s="88">
        <v>0.0161</v>
      </c>
      <c r="Q80" s="101" t="str">
        <f t="shared" si="9"/>
        <v>LN(2.451; 1.535)</v>
      </c>
      <c r="R80" s="72">
        <v>6560</v>
      </c>
      <c r="S80" s="55" t="s">
        <v>102</v>
      </c>
      <c r="T80" s="32">
        <v>0.000119</v>
      </c>
      <c r="U80" s="77">
        <v>5.02E-05</v>
      </c>
      <c r="V80" s="32">
        <v>1.61E-05</v>
      </c>
      <c r="W80" s="30"/>
      <c r="X80" s="32">
        <v>2.51E-07</v>
      </c>
      <c r="Y80" s="30"/>
      <c r="Z80" s="32">
        <v>3.43E-18</v>
      </c>
      <c r="AA80" s="32">
        <v>6.01E-19</v>
      </c>
      <c r="AB80" s="32">
        <v>6.03E-22</v>
      </c>
    </row>
    <row r="81" spans="1:28" ht="14.25">
      <c r="A81" s="117" t="s">
        <v>67</v>
      </c>
      <c r="B81" s="75" t="s">
        <v>102</v>
      </c>
      <c r="C81" s="5"/>
      <c r="F81" s="4">
        <v>9.66E-14</v>
      </c>
      <c r="G81" s="118">
        <v>6.56E-17</v>
      </c>
      <c r="I81" s="88"/>
      <c r="J81" s="147" t="s">
        <v>24</v>
      </c>
      <c r="K81" s="140"/>
      <c r="L81" s="88" t="s">
        <v>128</v>
      </c>
      <c r="M81" s="148">
        <v>0.00524</v>
      </c>
      <c r="N81" s="100" t="str">
        <f>IF(M81&lt;0.015,(CONCATENATE($S$2,$P$4,$S$3,$Q$4,$S$4)),"none")</f>
        <v>LN(2.415; 1.438)</v>
      </c>
      <c r="O81" s="88" t="s">
        <v>112</v>
      </c>
      <c r="P81" s="88">
        <v>0.0289</v>
      </c>
      <c r="Q81" s="101" t="str">
        <f t="shared" si="9"/>
        <v>LN(2.451; 1.535)</v>
      </c>
      <c r="R81" s="73">
        <v>14.4</v>
      </c>
      <c r="S81" s="55" t="s">
        <v>102</v>
      </c>
      <c r="T81" s="32">
        <v>2.29E-06</v>
      </c>
      <c r="U81" s="143">
        <v>9.01E-07</v>
      </c>
      <c r="V81" s="32">
        <v>1.75E-07</v>
      </c>
      <c r="W81" s="30"/>
      <c r="X81" s="32">
        <v>4.75E-09</v>
      </c>
      <c r="Y81" s="30"/>
      <c r="Z81" s="32">
        <v>6.35E-20</v>
      </c>
      <c r="AA81" s="32">
        <v>1.72E-21</v>
      </c>
      <c r="AB81" s="32">
        <v>2.84E-23</v>
      </c>
    </row>
    <row r="82" spans="1:28" ht="15" thickBot="1">
      <c r="A82" s="117" t="s">
        <v>68</v>
      </c>
      <c r="B82" s="75" t="s">
        <v>102</v>
      </c>
      <c r="C82" s="4">
        <v>5.64E-11</v>
      </c>
      <c r="E82" s="4">
        <v>5.67E-11</v>
      </c>
      <c r="F82" s="4">
        <v>1E-16</v>
      </c>
      <c r="G82" s="118">
        <v>4.04E-21</v>
      </c>
      <c r="I82" s="88"/>
      <c r="J82" s="26" t="s">
        <v>25</v>
      </c>
      <c r="L82" s="88" t="s">
        <v>111</v>
      </c>
      <c r="M82" s="88"/>
      <c r="N82" s="102" t="str">
        <f t="shared" si="10"/>
        <v>LN(18.13; 3.368)</v>
      </c>
      <c r="O82" s="88" t="s">
        <v>112</v>
      </c>
      <c r="P82" s="88">
        <v>0.0161</v>
      </c>
      <c r="Q82" s="101" t="str">
        <f t="shared" si="9"/>
        <v>LN(2.451; 1.535)</v>
      </c>
      <c r="R82" s="72">
        <v>375000</v>
      </c>
      <c r="S82" s="55" t="s">
        <v>102</v>
      </c>
      <c r="T82" s="145">
        <v>0.000113</v>
      </c>
      <c r="U82" s="144">
        <v>4.76E-05</v>
      </c>
      <c r="V82" s="145">
        <v>1.5E-05</v>
      </c>
      <c r="W82" s="68"/>
      <c r="X82" s="145">
        <v>2.38E-07</v>
      </c>
      <c r="Y82" s="68"/>
      <c r="Z82" s="145">
        <v>2.91E-18</v>
      </c>
      <c r="AA82" s="145">
        <v>4.98E-19</v>
      </c>
      <c r="AB82" s="145">
        <v>5.32E-22</v>
      </c>
    </row>
    <row r="83" spans="1:28" ht="15" thickBot="1">
      <c r="A83" s="117" t="s">
        <v>11</v>
      </c>
      <c r="B83" s="75" t="s">
        <v>106</v>
      </c>
      <c r="C83" s="4">
        <v>1.4E-05</v>
      </c>
      <c r="D83" s="4"/>
      <c r="E83" s="4">
        <v>2.14E-07</v>
      </c>
      <c r="F83" s="4">
        <v>1.49E-17</v>
      </c>
      <c r="G83" s="118">
        <v>5.73E-21</v>
      </c>
      <c r="I83" s="89"/>
      <c r="J83" s="26" t="s">
        <v>26</v>
      </c>
      <c r="L83" s="88" t="s">
        <v>111</v>
      </c>
      <c r="M83" s="88"/>
      <c r="N83" s="102" t="str">
        <f t="shared" si="10"/>
        <v>LN(18.13; 3.368)</v>
      </c>
      <c r="O83" s="88" t="s">
        <v>112</v>
      </c>
      <c r="P83" s="88">
        <v>0.0164</v>
      </c>
      <c r="Q83" s="101" t="str">
        <f t="shared" si="9"/>
        <v>LN(2.451; 1.535)</v>
      </c>
      <c r="R83" s="73">
        <v>432.7</v>
      </c>
      <c r="S83" s="55" t="s">
        <v>102</v>
      </c>
      <c r="T83" s="32">
        <v>9.64E-05</v>
      </c>
      <c r="U83" s="77">
        <v>4.17E-05</v>
      </c>
      <c r="V83" s="32">
        <v>1.6E-05</v>
      </c>
      <c r="W83" s="31"/>
      <c r="X83" s="32">
        <v>2.04E-07</v>
      </c>
      <c r="Y83" s="31"/>
      <c r="Z83" s="32">
        <v>6.77E-16</v>
      </c>
      <c r="AA83" s="32">
        <v>2.33E-17</v>
      </c>
      <c r="AB83" s="32">
        <v>1.99E-19</v>
      </c>
    </row>
    <row r="84" spans="1:23" ht="14.25">
      <c r="A84" s="117" t="s">
        <v>12</v>
      </c>
      <c r="B84" s="75" t="s">
        <v>106</v>
      </c>
      <c r="C84" s="4">
        <v>2.48E-05</v>
      </c>
      <c r="E84" s="4">
        <v>2.31E-07</v>
      </c>
      <c r="F84" s="4">
        <v>7.27E-18</v>
      </c>
      <c r="G84" s="118">
        <v>2.44E-21</v>
      </c>
      <c r="I84" s="89"/>
      <c r="L84" s="5"/>
      <c r="S84" s="5"/>
      <c r="T84" s="5"/>
      <c r="U84" s="13"/>
      <c r="V84" s="12"/>
      <c r="W84" s="14"/>
    </row>
    <row r="85" spans="1:22" ht="14.25">
      <c r="A85" s="117" t="s">
        <v>13</v>
      </c>
      <c r="B85" s="75" t="s">
        <v>102</v>
      </c>
      <c r="C85" s="4">
        <v>9.35E-05</v>
      </c>
      <c r="E85" s="4">
        <v>4.79E-07</v>
      </c>
      <c r="F85" s="4">
        <v>1.57E-15</v>
      </c>
      <c r="G85" s="118">
        <v>9.44E-19</v>
      </c>
      <c r="I85" s="89"/>
      <c r="J85" s="27" t="s">
        <v>144</v>
      </c>
      <c r="L85" s="5"/>
      <c r="S85" s="5"/>
      <c r="T85" s="5"/>
      <c r="U85" s="5"/>
      <c r="V85" s="5"/>
    </row>
    <row r="86" spans="1:22" ht="14.25">
      <c r="A86" s="117" t="s">
        <v>14</v>
      </c>
      <c r="B86" s="75" t="s">
        <v>102</v>
      </c>
      <c r="C86" s="4">
        <v>7.82E-06</v>
      </c>
      <c r="D86" s="4"/>
      <c r="E86" s="4">
        <v>3.36E-07</v>
      </c>
      <c r="F86" s="4">
        <v>1.18E-17</v>
      </c>
      <c r="G86" s="118">
        <v>4.25E-21</v>
      </c>
      <c r="I86" s="88"/>
      <c r="J86" s="63" t="s">
        <v>107</v>
      </c>
      <c r="L86" s="5"/>
      <c r="R86" s="12"/>
      <c r="S86" s="12"/>
      <c r="T86" s="12"/>
      <c r="U86" s="5"/>
      <c r="V86" s="5"/>
    </row>
    <row r="87" spans="1:38" ht="14.25">
      <c r="A87" s="117" t="s">
        <v>15</v>
      </c>
      <c r="B87" s="75" t="s">
        <v>102</v>
      </c>
      <c r="C87" s="4">
        <v>3.55E-06</v>
      </c>
      <c r="D87" s="4"/>
      <c r="E87" s="4">
        <v>5.13E-08</v>
      </c>
      <c r="F87" s="4">
        <v>1.42E-17</v>
      </c>
      <c r="G87" s="118">
        <v>6.77E-21</v>
      </c>
      <c r="I87" s="88"/>
      <c r="J87" s="63" t="s">
        <v>130</v>
      </c>
      <c r="L87" s="5"/>
      <c r="R87" s="12"/>
      <c r="S87" s="12"/>
      <c r="T87" s="12"/>
      <c r="U87" s="5"/>
      <c r="V87" s="5"/>
      <c r="AD87" s="21"/>
      <c r="AE87" s="21"/>
      <c r="AF87" s="21"/>
      <c r="AG87" s="21"/>
      <c r="AH87" s="21"/>
      <c r="AI87" s="21"/>
      <c r="AJ87" s="21"/>
      <c r="AK87" s="21"/>
      <c r="AL87" s="21"/>
    </row>
    <row r="88" spans="1:51" ht="15">
      <c r="A88" s="117" t="s">
        <v>16</v>
      </c>
      <c r="B88" s="75" t="s">
        <v>102</v>
      </c>
      <c r="C88" s="4">
        <v>3.48E-06</v>
      </c>
      <c r="E88" s="4">
        <v>4.95E-08</v>
      </c>
      <c r="F88" s="4">
        <v>6.13E-18</v>
      </c>
      <c r="G88" s="118">
        <v>1.84E-21</v>
      </c>
      <c r="J88" s="63" t="s">
        <v>145</v>
      </c>
      <c r="L88" s="83"/>
      <c r="M88" s="83"/>
      <c r="N88" s="83"/>
      <c r="O88" s="83"/>
      <c r="P88" s="83"/>
      <c r="Q88" s="83"/>
      <c r="R88" s="95"/>
      <c r="S88" s="95"/>
      <c r="T88" s="95"/>
      <c r="U88" s="96"/>
      <c r="V88" s="95"/>
      <c r="W88" s="97"/>
      <c r="X88" s="98"/>
      <c r="Y88" s="21"/>
      <c r="Z88" s="21"/>
      <c r="AA88" s="21"/>
      <c r="AB88" s="21"/>
      <c r="AC88" s="21"/>
      <c r="AM88" s="21"/>
      <c r="AN88" s="21"/>
      <c r="AO88" s="21"/>
      <c r="AP88" s="21"/>
      <c r="AQ88" s="21"/>
      <c r="AR88" s="21"/>
      <c r="AS88" s="21"/>
      <c r="AT88" s="21"/>
      <c r="AU88" s="21"/>
      <c r="AV88" s="21"/>
      <c r="AW88" s="21"/>
      <c r="AX88" s="21"/>
      <c r="AY88" s="21"/>
    </row>
    <row r="89" spans="1:22" ht="15">
      <c r="A89" s="117" t="s">
        <v>17</v>
      </c>
      <c r="B89" s="75" t="s">
        <v>102</v>
      </c>
      <c r="C89" s="4">
        <v>3.09E-06</v>
      </c>
      <c r="D89" s="4"/>
      <c r="E89" s="4">
        <v>4.67E-08</v>
      </c>
      <c r="F89" s="4">
        <v>6.48E-15</v>
      </c>
      <c r="G89" s="118">
        <v>3.53E-18</v>
      </c>
      <c r="J89" s="63"/>
      <c r="K89" s="94"/>
      <c r="M89" s="12"/>
      <c r="N89" s="12"/>
      <c r="O89" s="12"/>
      <c r="P89" s="12"/>
      <c r="Q89" s="12"/>
      <c r="R89" s="12"/>
      <c r="S89" s="12"/>
      <c r="T89" s="13"/>
      <c r="U89" s="12"/>
      <c r="V89" s="14"/>
    </row>
    <row r="90" spans="1:22" ht="15">
      <c r="A90" s="117" t="s">
        <v>70</v>
      </c>
      <c r="B90" s="75" t="s">
        <v>106</v>
      </c>
      <c r="C90" s="4">
        <v>3.34E-10</v>
      </c>
      <c r="D90" s="4"/>
      <c r="E90" s="4">
        <v>3.36E-10</v>
      </c>
      <c r="F90" s="4">
        <v>4.59E-16</v>
      </c>
      <c r="G90" s="118">
        <v>1.72E-19</v>
      </c>
      <c r="J90" s="38" t="s">
        <v>88</v>
      </c>
      <c r="K90" s="91" t="s">
        <v>89</v>
      </c>
      <c r="M90" s="12"/>
      <c r="N90" s="12"/>
      <c r="O90" s="12"/>
      <c r="P90" s="12"/>
      <c r="Q90" s="12"/>
      <c r="R90" s="12"/>
      <c r="S90" s="12"/>
      <c r="T90" s="13"/>
      <c r="U90" s="12"/>
      <c r="V90" s="14"/>
    </row>
    <row r="91" spans="1:22" ht="15">
      <c r="A91" s="117" t="s">
        <v>18</v>
      </c>
      <c r="B91" s="75" t="s">
        <v>102</v>
      </c>
      <c r="C91" s="4">
        <v>3.21E-06</v>
      </c>
      <c r="E91" s="4">
        <v>4.69E-08</v>
      </c>
      <c r="F91" s="4">
        <v>3.87E-18</v>
      </c>
      <c r="G91" s="118">
        <v>9.53E-22</v>
      </c>
      <c r="J91" s="39" t="s">
        <v>77</v>
      </c>
      <c r="K91" t="s">
        <v>90</v>
      </c>
      <c r="M91"/>
      <c r="N91"/>
      <c r="O91"/>
      <c r="P91"/>
      <c r="Q91"/>
      <c r="R91"/>
      <c r="S91" s="5"/>
      <c r="T91" s="13"/>
      <c r="U91" s="12"/>
      <c r="V91" s="14"/>
    </row>
    <row r="92" spans="1:19" ht="15">
      <c r="A92" s="117" t="s">
        <v>19</v>
      </c>
      <c r="B92" s="75" t="s">
        <v>102</v>
      </c>
      <c r="C92" s="4">
        <v>2.86E-06</v>
      </c>
      <c r="E92" s="4">
        <v>4.45E-08</v>
      </c>
      <c r="F92" s="4">
        <v>2.51E-18</v>
      </c>
      <c r="G92" s="118">
        <v>4.27E-22</v>
      </c>
      <c r="J92" s="39" t="s">
        <v>78</v>
      </c>
      <c r="K92" t="s">
        <v>91</v>
      </c>
      <c r="M92"/>
      <c r="N92"/>
      <c r="O92"/>
      <c r="P92"/>
      <c r="Q92"/>
      <c r="R92"/>
      <c r="S92" s="5"/>
    </row>
    <row r="93" spans="1:19" ht="15">
      <c r="A93" s="117" t="s">
        <v>72</v>
      </c>
      <c r="B93" s="75" t="s">
        <v>106</v>
      </c>
      <c r="C93" s="4">
        <v>7.69E-09</v>
      </c>
      <c r="D93" s="4"/>
      <c r="E93" s="4">
        <v>3.4E-09</v>
      </c>
      <c r="F93" s="4">
        <v>2.95E-16</v>
      </c>
      <c r="G93" s="118">
        <v>1.14E-19</v>
      </c>
      <c r="J93" s="39" t="s">
        <v>79</v>
      </c>
      <c r="K93" t="s">
        <v>92</v>
      </c>
      <c r="L93" s="83"/>
      <c r="M93"/>
      <c r="N93"/>
      <c r="O93"/>
      <c r="P93"/>
      <c r="Q93"/>
      <c r="R93"/>
      <c r="S93" s="5"/>
    </row>
    <row r="94" spans="1:19" ht="15">
      <c r="A94" s="117" t="s">
        <v>73</v>
      </c>
      <c r="B94" s="75" t="s">
        <v>102</v>
      </c>
      <c r="C94" s="5"/>
      <c r="F94" s="4">
        <v>1.21E-15</v>
      </c>
      <c r="G94" s="118">
        <v>5.28E-19</v>
      </c>
      <c r="J94" s="39" t="s">
        <v>80</v>
      </c>
      <c r="K94" t="s">
        <v>93</v>
      </c>
      <c r="L94" s="83"/>
      <c r="M94"/>
      <c r="N94"/>
      <c r="O94"/>
      <c r="P94"/>
      <c r="Q94"/>
      <c r="R94"/>
      <c r="S94" s="5"/>
    </row>
    <row r="95" spans="1:19" ht="15">
      <c r="A95" s="117" t="s">
        <v>20</v>
      </c>
      <c r="B95" s="55" t="s">
        <v>102</v>
      </c>
      <c r="C95" s="4">
        <v>2.27E-05</v>
      </c>
      <c r="E95" s="4">
        <v>1.07E-07</v>
      </c>
      <c r="F95" s="4">
        <v>8.9E-16</v>
      </c>
      <c r="G95" s="118">
        <v>3.73E-19</v>
      </c>
      <c r="J95" s="39" t="s">
        <v>81</v>
      </c>
      <c r="K95" s="83" t="s">
        <v>109</v>
      </c>
      <c r="M95"/>
      <c r="N95"/>
      <c r="O95"/>
      <c r="P95"/>
      <c r="Q95"/>
      <c r="R95"/>
      <c r="S95" s="5"/>
    </row>
    <row r="96" spans="1:19" ht="15">
      <c r="A96" s="117" t="s">
        <v>75</v>
      </c>
      <c r="B96" s="75" t="s">
        <v>102</v>
      </c>
      <c r="C96" s="4">
        <v>3.33E-09</v>
      </c>
      <c r="E96" s="4">
        <v>8.78E-10</v>
      </c>
      <c r="F96" s="4">
        <v>8.57E-15</v>
      </c>
      <c r="G96" s="118">
        <v>5.04E-18</v>
      </c>
      <c r="J96" s="39" t="s">
        <v>82</v>
      </c>
      <c r="K96" s="83" t="s">
        <v>108</v>
      </c>
      <c r="M96"/>
      <c r="N96"/>
      <c r="O96"/>
      <c r="P96"/>
      <c r="Q96"/>
      <c r="R96"/>
      <c r="S96" s="5"/>
    </row>
    <row r="97" spans="1:20" ht="15">
      <c r="A97" s="117" t="s">
        <v>21</v>
      </c>
      <c r="B97" s="55" t="s">
        <v>102</v>
      </c>
      <c r="C97" s="4">
        <v>4.62E-05</v>
      </c>
      <c r="E97" s="4">
        <v>2.28E-07</v>
      </c>
      <c r="F97" s="4">
        <v>3.51E-18</v>
      </c>
      <c r="G97" s="118">
        <v>6.25E-22</v>
      </c>
      <c r="J97" s="39" t="s">
        <v>83</v>
      </c>
      <c r="K97" t="s">
        <v>94</v>
      </c>
      <c r="M97" s="83"/>
      <c r="N97" s="83"/>
      <c r="O97" s="83"/>
      <c r="P97" s="83"/>
      <c r="Q97" s="83"/>
      <c r="R97" s="83"/>
      <c r="S97" s="15"/>
      <c r="T97" s="21"/>
    </row>
    <row r="98" spans="1:20" ht="15">
      <c r="A98" s="117" t="s">
        <v>22</v>
      </c>
      <c r="B98" s="55" t="s">
        <v>102</v>
      </c>
      <c r="C98" s="4">
        <v>5.01E-05</v>
      </c>
      <c r="E98" s="4">
        <v>2.51E-07</v>
      </c>
      <c r="F98" s="4">
        <v>3.49E-18</v>
      </c>
      <c r="G98" s="118">
        <v>1.41E-21</v>
      </c>
      <c r="J98" s="39" t="s">
        <v>84</v>
      </c>
      <c r="K98" t="s">
        <v>95</v>
      </c>
      <c r="M98" s="83"/>
      <c r="N98" s="83"/>
      <c r="O98" s="83"/>
      <c r="P98" s="83"/>
      <c r="Q98" s="83"/>
      <c r="R98" s="83"/>
      <c r="S98" s="15"/>
      <c r="T98" s="21"/>
    </row>
    <row r="99" spans="1:19" ht="15">
      <c r="A99" s="117" t="s">
        <v>23</v>
      </c>
      <c r="B99" s="55" t="s">
        <v>102</v>
      </c>
      <c r="C99" s="4">
        <v>5.02E-05</v>
      </c>
      <c r="D99" s="4"/>
      <c r="E99" s="4">
        <v>2.51E-07</v>
      </c>
      <c r="F99" s="4">
        <v>3.43E-18</v>
      </c>
      <c r="G99" s="118">
        <v>6.03E-22</v>
      </c>
      <c r="J99" s="39" t="s">
        <v>85</v>
      </c>
      <c r="K99" t="s">
        <v>96</v>
      </c>
      <c r="L99" s="83"/>
      <c r="M99" s="83"/>
      <c r="N99" s="83"/>
      <c r="O99" s="83"/>
      <c r="P99" s="83"/>
      <c r="Q99" s="83"/>
      <c r="R99" s="15"/>
      <c r="S99" s="21"/>
    </row>
    <row r="100" spans="1:19" ht="15">
      <c r="A100" s="117" t="s">
        <v>24</v>
      </c>
      <c r="B100" s="55" t="s">
        <v>102</v>
      </c>
      <c r="C100" s="4">
        <v>9.01E-07</v>
      </c>
      <c r="E100" s="4">
        <v>4.75E-09</v>
      </c>
      <c r="F100" s="4">
        <v>6.35E-20</v>
      </c>
      <c r="G100" s="118">
        <v>2.84E-23</v>
      </c>
      <c r="J100" s="39"/>
      <c r="K100"/>
      <c r="L100" s="83"/>
      <c r="M100" s="83"/>
      <c r="N100" s="83"/>
      <c r="O100" s="83"/>
      <c r="P100" s="83"/>
      <c r="Q100" s="83"/>
      <c r="R100" s="15"/>
      <c r="S100" s="21"/>
    </row>
    <row r="101" spans="1:17" ht="15">
      <c r="A101" s="117" t="s">
        <v>25</v>
      </c>
      <c r="B101" s="55" t="s">
        <v>102</v>
      </c>
      <c r="C101" s="4">
        <v>4.76E-05</v>
      </c>
      <c r="E101" s="4">
        <v>2.38E-07</v>
      </c>
      <c r="F101" s="4">
        <v>2.91E-18</v>
      </c>
      <c r="G101" s="118">
        <v>5.32E-22</v>
      </c>
      <c r="M101"/>
      <c r="N101"/>
      <c r="O101"/>
      <c r="P101"/>
      <c r="Q101"/>
    </row>
    <row r="102" spans="1:17" ht="15">
      <c r="A102" s="121" t="s">
        <v>26</v>
      </c>
      <c r="B102" s="122" t="s">
        <v>102</v>
      </c>
      <c r="C102" s="123">
        <v>4.17E-05</v>
      </c>
      <c r="D102" s="125"/>
      <c r="E102" s="123">
        <v>2.04E-07</v>
      </c>
      <c r="F102" s="123">
        <v>6.77E-16</v>
      </c>
      <c r="G102" s="124">
        <v>1.99E-19</v>
      </c>
      <c r="M102"/>
      <c r="N102"/>
      <c r="O102"/>
      <c r="P102"/>
      <c r="Q102"/>
    </row>
    <row r="103" spans="1:17" ht="15">
      <c r="A103" s="43"/>
      <c r="B103" s="44"/>
      <c r="C103" s="45"/>
      <c r="D103" s="6"/>
      <c r="M103"/>
      <c r="N103"/>
      <c r="O103"/>
      <c r="P103"/>
      <c r="Q103"/>
    </row>
    <row r="104" spans="1:17" ht="15">
      <c r="A104" s="43"/>
      <c r="B104" s="44"/>
      <c r="C104" s="45"/>
      <c r="D104" s="46"/>
      <c r="M104"/>
      <c r="N104"/>
      <c r="O104"/>
      <c r="P104"/>
      <c r="Q104"/>
    </row>
    <row r="105" spans="1:17" ht="15">
      <c r="A105" s="43"/>
      <c r="B105" s="44"/>
      <c r="C105" s="45"/>
      <c r="D105" s="46"/>
      <c r="M105"/>
      <c r="N105"/>
      <c r="O105"/>
      <c r="P105"/>
      <c r="Q105"/>
    </row>
    <row r="106" spans="1:17" ht="15">
      <c r="A106" s="43"/>
      <c r="B106" s="44"/>
      <c r="C106" s="45"/>
      <c r="D106" s="46"/>
      <c r="M106"/>
      <c r="N106"/>
      <c r="O106"/>
      <c r="P106"/>
      <c r="Q106"/>
    </row>
    <row r="107" spans="1:17" ht="15">
      <c r="A107" s="43"/>
      <c r="B107" s="44"/>
      <c r="C107" s="45"/>
      <c r="D107" s="46"/>
      <c r="M107"/>
      <c r="N107"/>
      <c r="O107"/>
      <c r="P107"/>
      <c r="Q107"/>
    </row>
    <row r="108" spans="1:17" ht="15">
      <c r="A108" s="43"/>
      <c r="B108" s="44"/>
      <c r="C108" s="45"/>
      <c r="D108" s="46"/>
      <c r="M108"/>
      <c r="N108"/>
      <c r="O108"/>
      <c r="P108"/>
      <c r="Q108"/>
    </row>
    <row r="109" spans="1:17" ht="15">
      <c r="A109" s="43"/>
      <c r="B109" s="44"/>
      <c r="C109" s="45"/>
      <c r="D109" s="6"/>
      <c r="M109"/>
      <c r="N109"/>
      <c r="O109"/>
      <c r="P109"/>
      <c r="Q109"/>
    </row>
    <row r="110" spans="1:17" ht="15">
      <c r="A110" s="43"/>
      <c r="B110" s="44"/>
      <c r="C110" s="45"/>
      <c r="D110" s="6"/>
      <c r="M110"/>
      <c r="N110"/>
      <c r="O110"/>
      <c r="P110"/>
      <c r="Q110"/>
    </row>
    <row r="111" spans="1:17" ht="15">
      <c r="A111" s="43"/>
      <c r="B111" s="44"/>
      <c r="C111" s="45"/>
      <c r="D111" s="6"/>
      <c r="M111"/>
      <c r="N111"/>
      <c r="O111"/>
      <c r="P111"/>
      <c r="Q111"/>
    </row>
    <row r="112" spans="1:17" ht="15">
      <c r="A112" s="43"/>
      <c r="B112" s="44"/>
      <c r="C112" s="45"/>
      <c r="D112" s="6"/>
      <c r="M112"/>
      <c r="N112"/>
      <c r="O112"/>
      <c r="P112"/>
      <c r="Q112"/>
    </row>
    <row r="113" spans="1:17" ht="15">
      <c r="A113" s="43"/>
      <c r="B113" s="44"/>
      <c r="C113" s="45"/>
      <c r="D113" s="46"/>
      <c r="M113"/>
      <c r="N113"/>
      <c r="O113"/>
      <c r="P113"/>
      <c r="Q113"/>
    </row>
    <row r="114" spans="1:17" ht="15">
      <c r="A114" s="43"/>
      <c r="B114" s="44"/>
      <c r="C114" s="45"/>
      <c r="D114" s="46"/>
      <c r="M114"/>
      <c r="N114"/>
      <c r="O114"/>
      <c r="P114"/>
      <c r="Q114"/>
    </row>
    <row r="115" spans="1:17" ht="15">
      <c r="A115" s="42"/>
      <c r="B115" s="44"/>
      <c r="C115" s="45"/>
      <c r="D115" s="46"/>
      <c r="M115"/>
      <c r="N115"/>
      <c r="O115"/>
      <c r="P115"/>
      <c r="Q115"/>
    </row>
    <row r="116" spans="1:17" ht="15">
      <c r="A116" s="43"/>
      <c r="B116" s="44"/>
      <c r="C116" s="45"/>
      <c r="D116" s="46"/>
      <c r="M116"/>
      <c r="N116"/>
      <c r="O116"/>
      <c r="P116"/>
      <c r="Q116"/>
    </row>
    <row r="117" spans="1:17" ht="15">
      <c r="A117" s="43"/>
      <c r="B117" s="44"/>
      <c r="C117" s="45"/>
      <c r="D117" s="46"/>
      <c r="M117"/>
      <c r="N117"/>
      <c r="O117"/>
      <c r="P117"/>
      <c r="Q117"/>
    </row>
    <row r="118" spans="1:17" ht="15">
      <c r="A118" s="43"/>
      <c r="B118" s="44"/>
      <c r="C118" s="45"/>
      <c r="D118" s="46"/>
      <c r="M118"/>
      <c r="N118"/>
      <c r="O118"/>
      <c r="P118"/>
      <c r="Q118"/>
    </row>
    <row r="119" spans="1:17" ht="15">
      <c r="A119" s="43"/>
      <c r="B119" s="44"/>
      <c r="C119" s="45"/>
      <c r="D119" s="46"/>
      <c r="M119"/>
      <c r="N119"/>
      <c r="O119"/>
      <c r="P119"/>
      <c r="Q119"/>
    </row>
    <row r="120" spans="1:17" ht="15">
      <c r="A120" s="43"/>
      <c r="B120" s="44"/>
      <c r="C120" s="45"/>
      <c r="D120" s="46"/>
      <c r="M120"/>
      <c r="N120"/>
      <c r="O120"/>
      <c r="P120"/>
      <c r="Q120"/>
    </row>
    <row r="121" spans="1:17" ht="15">
      <c r="A121" s="43"/>
      <c r="B121" s="44"/>
      <c r="C121" s="45"/>
      <c r="D121" s="46"/>
      <c r="M121"/>
      <c r="N121"/>
      <c r="O121"/>
      <c r="P121"/>
      <c r="Q121"/>
    </row>
    <row r="122" spans="1:17" ht="15">
      <c r="A122" s="43"/>
      <c r="B122" s="44"/>
      <c r="C122" s="45"/>
      <c r="D122" s="46"/>
      <c r="M122"/>
      <c r="N122"/>
      <c r="O122"/>
      <c r="P122"/>
      <c r="Q122"/>
    </row>
    <row r="123" spans="1:17" ht="15">
      <c r="A123" s="43"/>
      <c r="B123" s="44"/>
      <c r="C123" s="45"/>
      <c r="D123" s="46"/>
      <c r="M123"/>
      <c r="N123"/>
      <c r="O123"/>
      <c r="P123"/>
      <c r="Q123"/>
    </row>
    <row r="124" spans="1:17" ht="15">
      <c r="A124" s="43"/>
      <c r="B124" s="44"/>
      <c r="C124" s="45"/>
      <c r="D124" s="46"/>
      <c r="M124"/>
      <c r="N124"/>
      <c r="O124"/>
      <c r="P124"/>
      <c r="Q124"/>
    </row>
    <row r="125" spans="1:17" ht="15">
      <c r="A125" s="43"/>
      <c r="B125" s="44"/>
      <c r="C125" s="45"/>
      <c r="D125" s="46"/>
      <c r="M125"/>
      <c r="N125"/>
      <c r="O125"/>
      <c r="P125"/>
      <c r="Q125"/>
    </row>
    <row r="126" spans="1:17" ht="15">
      <c r="A126" s="43"/>
      <c r="B126" s="44"/>
      <c r="C126" s="45"/>
      <c r="D126" s="46"/>
      <c r="M126"/>
      <c r="N126"/>
      <c r="O126"/>
      <c r="P126"/>
      <c r="Q126"/>
    </row>
    <row r="127" spans="1:17" ht="15">
      <c r="A127" s="43"/>
      <c r="B127" s="44"/>
      <c r="C127" s="45"/>
      <c r="D127" s="46"/>
      <c r="M127"/>
      <c r="N127"/>
      <c r="O127"/>
      <c r="P127"/>
      <c r="Q127"/>
    </row>
    <row r="128" spans="1:17" ht="15">
      <c r="A128" s="43"/>
      <c r="B128" s="44"/>
      <c r="C128" s="45"/>
      <c r="D128" s="46"/>
      <c r="M128"/>
      <c r="N128"/>
      <c r="O128"/>
      <c r="P128"/>
      <c r="Q128"/>
    </row>
    <row r="129" spans="1:17" ht="15">
      <c r="A129" s="43"/>
      <c r="B129" s="44"/>
      <c r="C129" s="45"/>
      <c r="D129" s="46"/>
      <c r="M129"/>
      <c r="N129"/>
      <c r="O129"/>
      <c r="P129"/>
      <c r="Q129"/>
    </row>
    <row r="130" spans="1:17" ht="15">
      <c r="A130" s="43"/>
      <c r="B130" s="44"/>
      <c r="C130" s="45"/>
      <c r="D130" s="46"/>
      <c r="M130"/>
      <c r="N130"/>
      <c r="O130"/>
      <c r="P130"/>
      <c r="Q130"/>
    </row>
    <row r="131" spans="1:17" ht="15">
      <c r="A131" s="43"/>
      <c r="B131" s="44"/>
      <c r="C131" s="45"/>
      <c r="D131" s="46"/>
      <c r="M131"/>
      <c r="N131"/>
      <c r="O131"/>
      <c r="P131"/>
      <c r="Q131"/>
    </row>
    <row r="132" spans="1:17" ht="15">
      <c r="A132" s="43"/>
      <c r="B132" s="44"/>
      <c r="C132" s="45"/>
      <c r="D132" s="46"/>
      <c r="M132"/>
      <c r="N132"/>
      <c r="O132"/>
      <c r="P132"/>
      <c r="Q132"/>
    </row>
    <row r="133" spans="1:17" ht="15">
      <c r="A133" s="43"/>
      <c r="B133" s="44"/>
      <c r="C133" s="45"/>
      <c r="D133" s="46"/>
      <c r="M133"/>
      <c r="N133"/>
      <c r="O133"/>
      <c r="P133"/>
      <c r="Q133"/>
    </row>
    <row r="134" spans="1:17" ht="15">
      <c r="A134" s="43"/>
      <c r="B134" s="44"/>
      <c r="C134" s="45"/>
      <c r="D134" s="46"/>
      <c r="M134"/>
      <c r="N134"/>
      <c r="O134"/>
      <c r="P134"/>
      <c r="Q134"/>
    </row>
    <row r="135" spans="1:17" ht="15">
      <c r="A135" s="43"/>
      <c r="B135" s="44"/>
      <c r="C135" s="45"/>
      <c r="D135" s="46"/>
      <c r="M135"/>
      <c r="N135"/>
      <c r="O135"/>
      <c r="P135"/>
      <c r="Q135"/>
    </row>
    <row r="136" spans="1:17" ht="15">
      <c r="A136" s="43"/>
      <c r="B136" s="44"/>
      <c r="C136" s="45"/>
      <c r="D136" s="46"/>
      <c r="M136"/>
      <c r="N136"/>
      <c r="O136"/>
      <c r="P136"/>
      <c r="Q136"/>
    </row>
    <row r="137" spans="1:17" ht="15">
      <c r="A137" s="43"/>
      <c r="B137" s="43"/>
      <c r="C137" s="44"/>
      <c r="D137" s="45"/>
      <c r="E137" s="46"/>
      <c r="M137"/>
      <c r="N137"/>
      <c r="O137"/>
      <c r="P137"/>
      <c r="Q137"/>
    </row>
    <row r="138" spans="1:17" ht="15">
      <c r="A138" s="43"/>
      <c r="B138" s="43"/>
      <c r="C138" s="44"/>
      <c r="D138" s="45"/>
      <c r="E138" s="46"/>
      <c r="M138"/>
      <c r="N138"/>
      <c r="O138"/>
      <c r="P138"/>
      <c r="Q138"/>
    </row>
    <row r="139" spans="1:17" ht="15">
      <c r="A139" s="43"/>
      <c r="B139" s="43"/>
      <c r="C139" s="44"/>
      <c r="D139" s="45"/>
      <c r="E139" s="46"/>
      <c r="M139"/>
      <c r="N139"/>
      <c r="O139"/>
      <c r="P139"/>
      <c r="Q139"/>
    </row>
    <row r="140" spans="1:17" ht="15">
      <c r="A140" s="43"/>
      <c r="B140" s="43"/>
      <c r="C140" s="44"/>
      <c r="D140" s="45"/>
      <c r="E140" s="46"/>
      <c r="M140"/>
      <c r="N140"/>
      <c r="O140"/>
      <c r="P140"/>
      <c r="Q140"/>
    </row>
    <row r="141" spans="1:17" ht="15">
      <c r="A141" s="43"/>
      <c r="B141" s="43"/>
      <c r="C141" s="44"/>
      <c r="D141" s="45"/>
      <c r="E141" s="46"/>
      <c r="M141"/>
      <c r="N141"/>
      <c r="O141"/>
      <c r="P141"/>
      <c r="Q141"/>
    </row>
    <row r="142" spans="1:17" ht="15">
      <c r="A142" s="43"/>
      <c r="B142" s="43"/>
      <c r="C142" s="44"/>
      <c r="D142" s="45"/>
      <c r="E142" s="46"/>
      <c r="M142"/>
      <c r="N142"/>
      <c r="O142"/>
      <c r="P142"/>
      <c r="Q142"/>
    </row>
    <row r="143" spans="1:17" ht="15">
      <c r="A143" s="43"/>
      <c r="B143" s="43"/>
      <c r="C143" s="44"/>
      <c r="D143" s="45"/>
      <c r="E143" s="46"/>
      <c r="M143"/>
      <c r="N143"/>
      <c r="O143"/>
      <c r="P143"/>
      <c r="Q143"/>
    </row>
    <row r="144" spans="1:17" ht="15">
      <c r="A144" s="43"/>
      <c r="B144" s="43"/>
      <c r="C144" s="44"/>
      <c r="D144" s="45"/>
      <c r="E144" s="46"/>
      <c r="M144"/>
      <c r="N144"/>
      <c r="O144"/>
      <c r="P144"/>
      <c r="Q144"/>
    </row>
    <row r="145" spans="1:17" ht="15">
      <c r="A145" s="43"/>
      <c r="B145" s="42"/>
      <c r="C145" s="44"/>
      <c r="D145" s="45"/>
      <c r="E145" s="46"/>
      <c r="M145"/>
      <c r="N145"/>
      <c r="O145"/>
      <c r="P145"/>
      <c r="Q145"/>
    </row>
    <row r="146" spans="1:17" ht="15">
      <c r="A146" s="43"/>
      <c r="B146" s="43"/>
      <c r="C146" s="44"/>
      <c r="D146" s="45"/>
      <c r="E146" s="46"/>
      <c r="M146"/>
      <c r="N146"/>
      <c r="O146"/>
      <c r="P146"/>
      <c r="Q146"/>
    </row>
    <row r="147" spans="1:17" ht="15">
      <c r="A147" s="43"/>
      <c r="B147" s="43"/>
      <c r="C147" s="44"/>
      <c r="D147" s="45"/>
      <c r="E147" s="46"/>
      <c r="M147"/>
      <c r="N147"/>
      <c r="O147"/>
      <c r="P147"/>
      <c r="Q147"/>
    </row>
    <row r="148" spans="1:19" ht="15">
      <c r="A148" s="43"/>
      <c r="B148" s="43"/>
      <c r="C148" s="44"/>
      <c r="D148" s="45"/>
      <c r="E148" s="46"/>
      <c r="L148" s="5"/>
      <c r="M148"/>
      <c r="N148"/>
      <c r="O148"/>
      <c r="P148"/>
      <c r="Q148"/>
      <c r="R148"/>
      <c r="S148" s="6"/>
    </row>
    <row r="149" spans="1:19" ht="15">
      <c r="A149" s="43"/>
      <c r="B149" s="43"/>
      <c r="C149" s="44"/>
      <c r="D149" s="45"/>
      <c r="E149" s="46"/>
      <c r="L149" s="5"/>
      <c r="M149"/>
      <c r="N149"/>
      <c r="O149"/>
      <c r="P149"/>
      <c r="Q149"/>
      <c r="R149"/>
      <c r="S149" s="6"/>
    </row>
    <row r="150" spans="1:19" ht="15">
      <c r="A150" s="43"/>
      <c r="B150" s="43"/>
      <c r="C150" s="44"/>
      <c r="D150" s="45"/>
      <c r="E150" s="46"/>
      <c r="L150" s="5"/>
      <c r="M150"/>
      <c r="N150"/>
      <c r="O150"/>
      <c r="P150"/>
      <c r="Q150"/>
      <c r="R150"/>
      <c r="S150" s="6"/>
    </row>
    <row r="151" spans="1:19" ht="15">
      <c r="A151" s="43"/>
      <c r="B151" s="43"/>
      <c r="C151" s="44"/>
      <c r="D151" s="45"/>
      <c r="E151" s="46"/>
      <c r="L151" s="5"/>
      <c r="M151"/>
      <c r="N151"/>
      <c r="O151"/>
      <c r="P151"/>
      <c r="Q151"/>
      <c r="R151"/>
      <c r="S151" s="6"/>
    </row>
    <row r="152" spans="1:19" ht="15">
      <c r="A152" s="43"/>
      <c r="B152" s="43"/>
      <c r="C152" s="44"/>
      <c r="D152" s="45"/>
      <c r="E152" s="46"/>
      <c r="L152" s="5"/>
      <c r="M152"/>
      <c r="N152"/>
      <c r="O152"/>
      <c r="P152"/>
      <c r="Q152"/>
      <c r="R152"/>
      <c r="S152" s="6"/>
    </row>
    <row r="153" spans="1:19" ht="15">
      <c r="A153" s="43"/>
      <c r="B153" s="43"/>
      <c r="C153" s="44"/>
      <c r="D153" s="45"/>
      <c r="E153" s="46"/>
      <c r="L153" s="5"/>
      <c r="M153"/>
      <c r="N153"/>
      <c r="O153"/>
      <c r="P153"/>
      <c r="Q153"/>
      <c r="R153"/>
      <c r="S153" s="6"/>
    </row>
    <row r="154" spans="1:19" ht="15">
      <c r="A154" s="43"/>
      <c r="B154" s="43"/>
      <c r="C154" s="44"/>
      <c r="D154" s="45"/>
      <c r="E154" s="46"/>
      <c r="L154" s="5"/>
      <c r="M154"/>
      <c r="N154"/>
      <c r="O154"/>
      <c r="P154"/>
      <c r="Q154"/>
      <c r="R154"/>
      <c r="S154" s="6"/>
    </row>
    <row r="155" spans="1:19" ht="15">
      <c r="A155" s="43"/>
      <c r="B155" s="43"/>
      <c r="C155" s="44"/>
      <c r="D155" s="45"/>
      <c r="E155" s="46"/>
      <c r="L155" s="5"/>
      <c r="M155"/>
      <c r="N155"/>
      <c r="O155"/>
      <c r="P155"/>
      <c r="Q155"/>
      <c r="R155"/>
      <c r="S155" s="6"/>
    </row>
    <row r="156" spans="1:19" ht="15">
      <c r="A156" s="42"/>
      <c r="B156" s="43"/>
      <c r="C156" s="44"/>
      <c r="D156" s="45"/>
      <c r="E156" s="46"/>
      <c r="L156" s="5"/>
      <c r="M156"/>
      <c r="N156"/>
      <c r="O156"/>
      <c r="P156"/>
      <c r="Q156"/>
      <c r="R156"/>
      <c r="S156" s="6"/>
    </row>
    <row r="157" spans="1:19" ht="15">
      <c r="A157" s="43"/>
      <c r="B157" s="43"/>
      <c r="C157" s="44"/>
      <c r="D157" s="45"/>
      <c r="E157" s="46"/>
      <c r="L157" s="5"/>
      <c r="M157"/>
      <c r="N157"/>
      <c r="O157"/>
      <c r="P157"/>
      <c r="Q157"/>
      <c r="R157"/>
      <c r="S157" s="6"/>
    </row>
    <row r="158" spans="1:19" ht="15">
      <c r="A158" s="43"/>
      <c r="B158" s="43"/>
      <c r="C158" s="44"/>
      <c r="D158" s="45"/>
      <c r="E158" s="46"/>
      <c r="L158" s="5"/>
      <c r="M158"/>
      <c r="N158"/>
      <c r="O158"/>
      <c r="P158"/>
      <c r="Q158"/>
      <c r="R158"/>
      <c r="S158" s="6"/>
    </row>
    <row r="159" spans="1:19" ht="15">
      <c r="A159" s="43"/>
      <c r="B159" s="42"/>
      <c r="C159" s="44"/>
      <c r="D159" s="45"/>
      <c r="E159" s="46"/>
      <c r="L159" s="5"/>
      <c r="M159"/>
      <c r="N159"/>
      <c r="O159"/>
      <c r="P159"/>
      <c r="Q159"/>
      <c r="R159"/>
      <c r="S159" s="6"/>
    </row>
    <row r="160" spans="1:19" ht="15">
      <c r="A160" s="43"/>
      <c r="B160" s="43"/>
      <c r="C160" s="44"/>
      <c r="D160" s="45"/>
      <c r="E160" s="46"/>
      <c r="L160" s="5"/>
      <c r="M160"/>
      <c r="N160"/>
      <c r="O160"/>
      <c r="P160"/>
      <c r="Q160"/>
      <c r="R160"/>
      <c r="S160" s="6"/>
    </row>
    <row r="161" spans="1:19" ht="15">
      <c r="A161" s="43"/>
      <c r="B161" s="42"/>
      <c r="C161" s="44"/>
      <c r="D161" s="45"/>
      <c r="E161" s="46"/>
      <c r="L161" s="5"/>
      <c r="M161"/>
      <c r="N161"/>
      <c r="O161"/>
      <c r="P161"/>
      <c r="Q161"/>
      <c r="R161"/>
      <c r="S161" s="6"/>
    </row>
    <row r="162" spans="1:19" ht="15">
      <c r="A162" s="43"/>
      <c r="B162" s="43"/>
      <c r="C162" s="44"/>
      <c r="D162" s="45"/>
      <c r="E162" s="46"/>
      <c r="L162" s="5"/>
      <c r="M162"/>
      <c r="N162"/>
      <c r="O162"/>
      <c r="P162"/>
      <c r="Q162"/>
      <c r="R162"/>
      <c r="S162" s="6"/>
    </row>
    <row r="163" spans="1:19" ht="15">
      <c r="A163" s="43"/>
      <c r="B163" s="43"/>
      <c r="C163" s="44"/>
      <c r="D163" s="45"/>
      <c r="E163" s="46"/>
      <c r="L163" s="5"/>
      <c r="M163"/>
      <c r="N163"/>
      <c r="O163"/>
      <c r="P163"/>
      <c r="Q163"/>
      <c r="R163"/>
      <c r="S163" s="6"/>
    </row>
    <row r="164" spans="1:19" ht="15">
      <c r="A164" s="43"/>
      <c r="B164" s="43"/>
      <c r="C164" s="44"/>
      <c r="D164" s="45"/>
      <c r="E164" s="46"/>
      <c r="L164" s="5"/>
      <c r="M164"/>
      <c r="N164"/>
      <c r="O164"/>
      <c r="P164"/>
      <c r="Q164"/>
      <c r="R164"/>
      <c r="S164" s="6"/>
    </row>
    <row r="165" spans="1:19" ht="15">
      <c r="A165" s="43"/>
      <c r="B165" s="43"/>
      <c r="C165" s="44"/>
      <c r="D165" s="45"/>
      <c r="E165" s="46"/>
      <c r="L165" s="5"/>
      <c r="M165"/>
      <c r="N165"/>
      <c r="O165"/>
      <c r="P165"/>
      <c r="Q165"/>
      <c r="R165"/>
      <c r="S165" s="6"/>
    </row>
    <row r="166" spans="1:19" ht="15">
      <c r="A166" s="43"/>
      <c r="B166" s="43"/>
      <c r="C166" s="44"/>
      <c r="D166" s="45"/>
      <c r="E166" s="46"/>
      <c r="L166" s="5"/>
      <c r="M166"/>
      <c r="N166"/>
      <c r="O166"/>
      <c r="P166"/>
      <c r="Q166"/>
      <c r="R166"/>
      <c r="S166" s="6"/>
    </row>
    <row r="167" spans="1:19" ht="15">
      <c r="A167" s="43"/>
      <c r="B167" s="43"/>
      <c r="C167" s="44"/>
      <c r="D167" s="45"/>
      <c r="E167" s="46"/>
      <c r="L167" s="5"/>
      <c r="M167"/>
      <c r="N167"/>
      <c r="O167"/>
      <c r="P167"/>
      <c r="Q167"/>
      <c r="R167"/>
      <c r="S167" s="6"/>
    </row>
    <row r="168" spans="1:19" ht="15">
      <c r="A168" s="43"/>
      <c r="B168" s="43"/>
      <c r="C168" s="44"/>
      <c r="D168" s="45"/>
      <c r="E168" s="46"/>
      <c r="L168" s="5"/>
      <c r="M168"/>
      <c r="N168"/>
      <c r="O168"/>
      <c r="P168"/>
      <c r="Q168"/>
      <c r="R168"/>
      <c r="S168" s="6"/>
    </row>
    <row r="169" spans="1:19" ht="15">
      <c r="A169" s="43"/>
      <c r="B169" s="43"/>
      <c r="C169" s="44"/>
      <c r="D169" s="45"/>
      <c r="E169" s="46"/>
      <c r="L169" s="5"/>
      <c r="M169"/>
      <c r="N169"/>
      <c r="O169"/>
      <c r="P169"/>
      <c r="Q169"/>
      <c r="R169"/>
      <c r="S169" s="6"/>
    </row>
    <row r="170" spans="1:19" ht="15">
      <c r="A170" s="42"/>
      <c r="B170" s="43"/>
      <c r="C170" s="44"/>
      <c r="D170" s="45"/>
      <c r="E170" s="46"/>
      <c r="L170" s="5"/>
      <c r="M170"/>
      <c r="N170"/>
      <c r="O170"/>
      <c r="P170"/>
      <c r="Q170"/>
      <c r="R170"/>
      <c r="S170" s="6"/>
    </row>
    <row r="171" spans="1:19" ht="15">
      <c r="A171" s="43"/>
      <c r="B171" s="43"/>
      <c r="C171" s="44"/>
      <c r="D171" s="45"/>
      <c r="E171" s="46"/>
      <c r="L171" s="5"/>
      <c r="M171"/>
      <c r="N171"/>
      <c r="O171"/>
      <c r="P171"/>
      <c r="Q171"/>
      <c r="R171"/>
      <c r="S171" s="6"/>
    </row>
    <row r="172" spans="1:19" ht="15">
      <c r="A172" s="42"/>
      <c r="B172" s="43"/>
      <c r="C172" s="44"/>
      <c r="D172" s="45"/>
      <c r="E172" s="46"/>
      <c r="L172" s="5"/>
      <c r="M172"/>
      <c r="N172"/>
      <c r="O172"/>
      <c r="P172"/>
      <c r="Q172"/>
      <c r="R172"/>
      <c r="S172" s="6"/>
    </row>
    <row r="173" spans="1:19" ht="15">
      <c r="A173" s="43"/>
      <c r="B173" s="43"/>
      <c r="C173" s="44"/>
      <c r="D173" s="45"/>
      <c r="E173" s="46"/>
      <c r="L173" s="5"/>
      <c r="M173"/>
      <c r="N173"/>
      <c r="O173"/>
      <c r="P173"/>
      <c r="Q173"/>
      <c r="R173"/>
      <c r="S173" s="6"/>
    </row>
    <row r="174" spans="1:19" ht="15">
      <c r="A174" s="43"/>
      <c r="B174" s="43"/>
      <c r="C174" s="44"/>
      <c r="D174" s="45"/>
      <c r="E174" s="46"/>
      <c r="L174" s="5"/>
      <c r="M174"/>
      <c r="N174"/>
      <c r="O174"/>
      <c r="P174"/>
      <c r="Q174"/>
      <c r="R174"/>
      <c r="S174" s="6"/>
    </row>
    <row r="175" spans="1:19" ht="15">
      <c r="A175" s="43"/>
      <c r="B175" s="42"/>
      <c r="C175" s="44"/>
      <c r="D175" s="45"/>
      <c r="E175" s="46"/>
      <c r="L175" s="5"/>
      <c r="M175"/>
      <c r="N175"/>
      <c r="O175"/>
      <c r="P175"/>
      <c r="Q175"/>
      <c r="R175"/>
      <c r="S175" s="6"/>
    </row>
    <row r="176" spans="1:19" ht="15">
      <c r="A176" s="43"/>
      <c r="B176" s="43"/>
      <c r="C176" s="44"/>
      <c r="D176" s="45"/>
      <c r="E176" s="46"/>
      <c r="L176" s="5"/>
      <c r="M176"/>
      <c r="N176"/>
      <c r="O176"/>
      <c r="P176"/>
      <c r="Q176"/>
      <c r="R176"/>
      <c r="S176" s="6"/>
    </row>
    <row r="177" spans="1:19" ht="15">
      <c r="A177" s="43"/>
      <c r="B177" s="42"/>
      <c r="C177" s="44"/>
      <c r="D177" s="45"/>
      <c r="E177" s="46"/>
      <c r="L177" s="5"/>
      <c r="M177"/>
      <c r="N177"/>
      <c r="O177"/>
      <c r="P177"/>
      <c r="Q177"/>
      <c r="R177"/>
      <c r="S177" s="6"/>
    </row>
    <row r="178" spans="1:19" ht="15">
      <c r="A178" s="43"/>
      <c r="B178" s="43"/>
      <c r="C178" s="44"/>
      <c r="D178" s="45"/>
      <c r="E178" s="46"/>
      <c r="L178" s="5"/>
      <c r="M178"/>
      <c r="N178"/>
      <c r="O178"/>
      <c r="P178"/>
      <c r="Q178"/>
      <c r="R178"/>
      <c r="S178" s="6"/>
    </row>
    <row r="179" spans="1:19" ht="15">
      <c r="A179" s="43"/>
      <c r="B179" s="43"/>
      <c r="C179" s="44"/>
      <c r="D179" s="45"/>
      <c r="E179" s="46"/>
      <c r="L179" s="5"/>
      <c r="M179"/>
      <c r="N179"/>
      <c r="O179"/>
      <c r="P179"/>
      <c r="Q179"/>
      <c r="R179"/>
      <c r="S179" s="6"/>
    </row>
    <row r="180" spans="1:19" ht="15">
      <c r="A180" s="43"/>
      <c r="B180" s="43"/>
      <c r="C180" s="44"/>
      <c r="D180" s="45"/>
      <c r="E180" s="46"/>
      <c r="L180" s="5"/>
      <c r="M180"/>
      <c r="N180"/>
      <c r="O180"/>
      <c r="P180"/>
      <c r="Q180"/>
      <c r="R180"/>
      <c r="S180" s="6"/>
    </row>
    <row r="181" spans="1:19" ht="15">
      <c r="A181" s="43"/>
      <c r="B181" s="43"/>
      <c r="C181" s="44"/>
      <c r="D181" s="45"/>
      <c r="E181" s="46"/>
      <c r="L181" s="5"/>
      <c r="M181"/>
      <c r="N181"/>
      <c r="O181"/>
      <c r="P181"/>
      <c r="Q181"/>
      <c r="R181"/>
      <c r="S181" s="6"/>
    </row>
    <row r="182" spans="1:19" ht="15">
      <c r="A182" s="43"/>
      <c r="B182" s="43"/>
      <c r="C182" s="44"/>
      <c r="D182" s="45"/>
      <c r="E182" s="46"/>
      <c r="L182" s="5"/>
      <c r="M182"/>
      <c r="N182"/>
      <c r="O182"/>
      <c r="P182"/>
      <c r="Q182"/>
      <c r="R182"/>
      <c r="S182" s="6"/>
    </row>
    <row r="183" spans="1:19" ht="15">
      <c r="A183" s="43"/>
      <c r="B183" s="43"/>
      <c r="C183" s="44"/>
      <c r="D183" s="45"/>
      <c r="E183" s="46"/>
      <c r="L183" s="5"/>
      <c r="M183"/>
      <c r="N183"/>
      <c r="O183"/>
      <c r="P183"/>
      <c r="Q183"/>
      <c r="R183"/>
      <c r="S183" s="6"/>
    </row>
    <row r="184" spans="1:19" ht="15">
      <c r="A184" s="43"/>
      <c r="B184" s="43"/>
      <c r="C184" s="44"/>
      <c r="D184" s="45"/>
      <c r="E184" s="46"/>
      <c r="L184" s="5"/>
      <c r="M184"/>
      <c r="N184"/>
      <c r="O184"/>
      <c r="P184"/>
      <c r="Q184"/>
      <c r="R184"/>
      <c r="S184" s="6"/>
    </row>
    <row r="185" spans="1:19" ht="15">
      <c r="A185" s="43"/>
      <c r="B185" s="43"/>
      <c r="C185" s="44"/>
      <c r="D185" s="45"/>
      <c r="E185" s="46"/>
      <c r="L185" s="5"/>
      <c r="M185"/>
      <c r="N185"/>
      <c r="O185"/>
      <c r="P185"/>
      <c r="Q185"/>
      <c r="R185"/>
      <c r="S185" s="6"/>
    </row>
    <row r="186" spans="1:19" ht="15">
      <c r="A186" s="42"/>
      <c r="B186" s="43"/>
      <c r="C186" s="44"/>
      <c r="D186" s="45"/>
      <c r="E186" s="46"/>
      <c r="L186" s="5"/>
      <c r="M186"/>
      <c r="N186"/>
      <c r="O186"/>
      <c r="P186"/>
      <c r="Q186"/>
      <c r="R186"/>
      <c r="S186" s="6"/>
    </row>
    <row r="187" spans="1:19" ht="15">
      <c r="A187" s="43"/>
      <c r="B187" s="43"/>
      <c r="C187" s="44"/>
      <c r="D187" s="45"/>
      <c r="E187" s="46"/>
      <c r="L187" s="5"/>
      <c r="M187"/>
      <c r="N187"/>
      <c r="O187"/>
      <c r="P187"/>
      <c r="Q187"/>
      <c r="R187"/>
      <c r="S187" s="6"/>
    </row>
    <row r="188" spans="1:19" ht="15">
      <c r="A188" s="42"/>
      <c r="B188" s="43"/>
      <c r="C188" s="44"/>
      <c r="D188" s="45"/>
      <c r="E188" s="46"/>
      <c r="L188" s="5"/>
      <c r="M188"/>
      <c r="N188"/>
      <c r="O188"/>
      <c r="P188"/>
      <c r="Q188"/>
      <c r="R188"/>
      <c r="S188" s="6"/>
    </row>
    <row r="189" spans="1:19" ht="15">
      <c r="A189" s="43"/>
      <c r="B189" s="43"/>
      <c r="C189" s="44"/>
      <c r="D189" s="45"/>
      <c r="E189" s="46"/>
      <c r="L189" s="5"/>
      <c r="M189"/>
      <c r="N189"/>
      <c r="O189"/>
      <c r="P189"/>
      <c r="Q189"/>
      <c r="R189"/>
      <c r="S189" s="6"/>
    </row>
    <row r="190" spans="1:19" ht="15">
      <c r="A190" s="43"/>
      <c r="B190" s="43"/>
      <c r="C190" s="44"/>
      <c r="D190" s="45"/>
      <c r="E190" s="46"/>
      <c r="L190" s="5"/>
      <c r="M190"/>
      <c r="N190"/>
      <c r="O190"/>
      <c r="P190"/>
      <c r="Q190"/>
      <c r="R190"/>
      <c r="S190" s="6"/>
    </row>
    <row r="191" spans="1:19" ht="15">
      <c r="A191" s="43"/>
      <c r="B191" s="43"/>
      <c r="C191" s="44"/>
      <c r="D191" s="45"/>
      <c r="E191" s="46"/>
      <c r="L191" s="5"/>
      <c r="M191"/>
      <c r="N191"/>
      <c r="O191"/>
      <c r="P191"/>
      <c r="Q191"/>
      <c r="R191"/>
      <c r="S191" s="6"/>
    </row>
    <row r="192" spans="1:19" ht="15">
      <c r="A192" s="43"/>
      <c r="B192" s="43"/>
      <c r="C192" s="44"/>
      <c r="D192" s="45"/>
      <c r="E192" s="46"/>
      <c r="L192" s="5"/>
      <c r="M192"/>
      <c r="N192"/>
      <c r="O192"/>
      <c r="P192"/>
      <c r="Q192"/>
      <c r="R192"/>
      <c r="S192" s="6"/>
    </row>
    <row r="193" spans="1:19" ht="15">
      <c r="A193" s="43"/>
      <c r="B193" s="43"/>
      <c r="C193" s="44"/>
      <c r="D193" s="45"/>
      <c r="E193" s="46"/>
      <c r="L193" s="5"/>
      <c r="M193"/>
      <c r="N193"/>
      <c r="O193"/>
      <c r="P193"/>
      <c r="Q193"/>
      <c r="R193"/>
      <c r="S193" s="6"/>
    </row>
    <row r="194" spans="1:19" ht="15">
      <c r="A194" s="43"/>
      <c r="B194" s="43"/>
      <c r="C194" s="44"/>
      <c r="D194" s="45"/>
      <c r="E194" s="46"/>
      <c r="L194" s="5"/>
      <c r="M194"/>
      <c r="N194"/>
      <c r="O194"/>
      <c r="P194"/>
      <c r="Q194"/>
      <c r="R194"/>
      <c r="S194" s="6"/>
    </row>
    <row r="195" spans="1:19" ht="15">
      <c r="A195" s="43"/>
      <c r="B195" s="43"/>
      <c r="C195" s="44"/>
      <c r="D195" s="45"/>
      <c r="E195" s="46"/>
      <c r="L195" s="5"/>
      <c r="M195"/>
      <c r="N195"/>
      <c r="O195"/>
      <c r="P195"/>
      <c r="Q195"/>
      <c r="R195"/>
      <c r="S195" s="6"/>
    </row>
    <row r="196" spans="1:19" ht="15">
      <c r="A196" s="43"/>
      <c r="B196" s="43"/>
      <c r="C196" s="44"/>
      <c r="D196" s="45"/>
      <c r="E196" s="46"/>
      <c r="L196" s="5"/>
      <c r="M196"/>
      <c r="N196"/>
      <c r="O196"/>
      <c r="P196"/>
      <c r="Q196"/>
      <c r="R196"/>
      <c r="S196" s="6"/>
    </row>
    <row r="197" spans="1:19" ht="15">
      <c r="A197" s="43"/>
      <c r="B197" s="43"/>
      <c r="C197" s="44"/>
      <c r="D197" s="45"/>
      <c r="E197" s="46"/>
      <c r="L197" s="5"/>
      <c r="M197"/>
      <c r="N197"/>
      <c r="O197"/>
      <c r="P197"/>
      <c r="Q197"/>
      <c r="R197"/>
      <c r="S197" s="6"/>
    </row>
    <row r="198" spans="1:19" ht="15">
      <c r="A198" s="43"/>
      <c r="B198" s="43"/>
      <c r="C198" s="44"/>
      <c r="D198" s="45"/>
      <c r="E198" s="46"/>
      <c r="L198" s="5"/>
      <c r="M198"/>
      <c r="N198"/>
      <c r="O198"/>
      <c r="P198"/>
      <c r="Q198"/>
      <c r="R198"/>
      <c r="S198" s="6"/>
    </row>
    <row r="199" spans="1:19" ht="15">
      <c r="A199" s="43"/>
      <c r="B199" s="43"/>
      <c r="C199" s="44"/>
      <c r="D199" s="45"/>
      <c r="E199" s="46"/>
      <c r="L199" s="5"/>
      <c r="M199"/>
      <c r="N199"/>
      <c r="O199"/>
      <c r="P199"/>
      <c r="Q199"/>
      <c r="R199"/>
      <c r="S199" s="6"/>
    </row>
    <row r="200" spans="1:19" ht="15">
      <c r="A200" s="43"/>
      <c r="B200" s="43"/>
      <c r="C200" s="44"/>
      <c r="D200" s="45"/>
      <c r="E200" s="46"/>
      <c r="L200" s="5"/>
      <c r="M200"/>
      <c r="N200"/>
      <c r="O200"/>
      <c r="P200"/>
      <c r="Q200"/>
      <c r="R200"/>
      <c r="S200" s="6"/>
    </row>
    <row r="201" spans="1:19" ht="15">
      <c r="A201" s="43"/>
      <c r="B201" s="43"/>
      <c r="C201" s="44"/>
      <c r="D201" s="45"/>
      <c r="E201" s="46"/>
      <c r="L201" s="5"/>
      <c r="M201"/>
      <c r="N201"/>
      <c r="O201"/>
      <c r="P201"/>
      <c r="Q201"/>
      <c r="R201"/>
      <c r="S201" s="6"/>
    </row>
    <row r="202" spans="1:19" ht="15">
      <c r="A202" s="43"/>
      <c r="B202" s="43"/>
      <c r="C202" s="44"/>
      <c r="D202" s="45"/>
      <c r="E202" s="46"/>
      <c r="L202" s="5"/>
      <c r="M202"/>
      <c r="N202"/>
      <c r="O202"/>
      <c r="P202"/>
      <c r="Q202"/>
      <c r="R202"/>
      <c r="S202" s="6"/>
    </row>
    <row r="203" spans="1:19" ht="15">
      <c r="A203" s="43"/>
      <c r="B203" s="43"/>
      <c r="C203" s="44"/>
      <c r="D203" s="45"/>
      <c r="E203" s="46"/>
      <c r="L203" s="5"/>
      <c r="M203"/>
      <c r="N203"/>
      <c r="O203"/>
      <c r="P203"/>
      <c r="Q203"/>
      <c r="R203"/>
      <c r="S203" s="6"/>
    </row>
    <row r="204" spans="1:19" ht="15">
      <c r="A204" s="43"/>
      <c r="B204" s="43"/>
      <c r="C204" s="44"/>
      <c r="D204" s="45"/>
      <c r="E204" s="46"/>
      <c r="L204" s="5"/>
      <c r="M204"/>
      <c r="N204"/>
      <c r="O204"/>
      <c r="P204"/>
      <c r="Q204"/>
      <c r="R204"/>
      <c r="S204" s="6"/>
    </row>
    <row r="205" spans="1:19" ht="15">
      <c r="A205" s="43"/>
      <c r="B205" s="43"/>
      <c r="C205" s="44"/>
      <c r="D205" s="45"/>
      <c r="E205" s="46"/>
      <c r="L205" s="5"/>
      <c r="M205"/>
      <c r="N205"/>
      <c r="O205"/>
      <c r="P205"/>
      <c r="Q205"/>
      <c r="R205"/>
      <c r="S205" s="6"/>
    </row>
    <row r="206" spans="1:19" ht="15">
      <c r="A206" s="43"/>
      <c r="B206" s="43"/>
      <c r="C206" s="44"/>
      <c r="D206" s="45"/>
      <c r="E206" s="46"/>
      <c r="L206" s="5"/>
      <c r="M206"/>
      <c r="N206"/>
      <c r="O206"/>
      <c r="P206"/>
      <c r="Q206"/>
      <c r="R206"/>
      <c r="S206" s="6"/>
    </row>
    <row r="207" spans="1:19" ht="15">
      <c r="A207" s="43"/>
      <c r="B207" s="43"/>
      <c r="C207" s="44"/>
      <c r="D207" s="45"/>
      <c r="E207" s="46"/>
      <c r="L207" s="5"/>
      <c r="M207"/>
      <c r="N207"/>
      <c r="O207"/>
      <c r="P207"/>
      <c r="Q207"/>
      <c r="R207"/>
      <c r="S207" s="6"/>
    </row>
    <row r="208" spans="1:19" ht="15">
      <c r="A208" s="43"/>
      <c r="B208" s="43"/>
      <c r="C208" s="44"/>
      <c r="D208" s="45"/>
      <c r="E208" s="46"/>
      <c r="L208" s="5"/>
      <c r="M208"/>
      <c r="N208"/>
      <c r="O208"/>
      <c r="P208"/>
      <c r="Q208"/>
      <c r="R208"/>
      <c r="S208" s="6"/>
    </row>
    <row r="209" spans="1:19" ht="15">
      <c r="A209" s="43"/>
      <c r="B209" s="43"/>
      <c r="C209" s="44"/>
      <c r="D209" s="45"/>
      <c r="E209" s="46"/>
      <c r="L209" s="5"/>
      <c r="M209"/>
      <c r="N209"/>
      <c r="O209"/>
      <c r="P209"/>
      <c r="Q209"/>
      <c r="R209"/>
      <c r="S209" s="6"/>
    </row>
    <row r="210" spans="1:19" ht="15">
      <c r="A210" s="43"/>
      <c r="B210" s="43"/>
      <c r="C210" s="44"/>
      <c r="D210" s="45"/>
      <c r="E210" s="46"/>
      <c r="L210" s="5"/>
      <c r="M210"/>
      <c r="N210"/>
      <c r="O210"/>
      <c r="P210"/>
      <c r="Q210"/>
      <c r="R210"/>
      <c r="S210" s="6"/>
    </row>
    <row r="211" spans="1:19" ht="15">
      <c r="A211" s="43"/>
      <c r="B211" s="43"/>
      <c r="C211" s="44"/>
      <c r="D211" s="45"/>
      <c r="E211" s="46"/>
      <c r="L211" s="5"/>
      <c r="M211"/>
      <c r="N211"/>
      <c r="O211"/>
      <c r="P211"/>
      <c r="Q211"/>
      <c r="R211"/>
      <c r="S211" s="6"/>
    </row>
    <row r="212" spans="1:19" ht="15">
      <c r="A212" s="43"/>
      <c r="B212" s="43"/>
      <c r="C212" s="44"/>
      <c r="D212" s="45"/>
      <c r="E212" s="46"/>
      <c r="L212" s="5"/>
      <c r="M212"/>
      <c r="N212"/>
      <c r="O212"/>
      <c r="P212"/>
      <c r="Q212"/>
      <c r="R212"/>
      <c r="S212" s="6"/>
    </row>
    <row r="213" spans="1:19" ht="15">
      <c r="A213" s="43"/>
      <c r="B213" s="43"/>
      <c r="C213" s="44"/>
      <c r="D213" s="45"/>
      <c r="E213" s="46"/>
      <c r="L213" s="5"/>
      <c r="M213"/>
      <c r="N213"/>
      <c r="O213"/>
      <c r="P213"/>
      <c r="Q213"/>
      <c r="R213"/>
      <c r="S213" s="6"/>
    </row>
    <row r="214" spans="1:19" ht="15">
      <c r="A214" s="43"/>
      <c r="B214" s="43"/>
      <c r="C214" s="44"/>
      <c r="D214" s="45"/>
      <c r="E214" s="46"/>
      <c r="L214" s="5"/>
      <c r="M214"/>
      <c r="N214"/>
      <c r="O214"/>
      <c r="P214"/>
      <c r="Q214"/>
      <c r="R214"/>
      <c r="S214" s="6"/>
    </row>
    <row r="215" spans="1:19" ht="15">
      <c r="A215" s="43"/>
      <c r="B215" s="43"/>
      <c r="C215" s="44"/>
      <c r="D215" s="45"/>
      <c r="E215" s="46"/>
      <c r="L215" s="5"/>
      <c r="M215"/>
      <c r="N215"/>
      <c r="O215"/>
      <c r="P215"/>
      <c r="Q215"/>
      <c r="R215"/>
      <c r="S215" s="6"/>
    </row>
    <row r="216" spans="1:19" ht="15">
      <c r="A216" s="43"/>
      <c r="B216" s="43"/>
      <c r="C216" s="44"/>
      <c r="D216" s="45"/>
      <c r="E216" s="46"/>
      <c r="L216" s="5"/>
      <c r="M216"/>
      <c r="N216"/>
      <c r="O216"/>
      <c r="P216"/>
      <c r="Q216"/>
      <c r="R216"/>
      <c r="S216" s="6"/>
    </row>
    <row r="217" spans="1:19" ht="15">
      <c r="A217" s="43"/>
      <c r="B217" s="43"/>
      <c r="C217" s="44"/>
      <c r="D217" s="45"/>
      <c r="E217" s="46"/>
      <c r="L217" s="5"/>
      <c r="M217"/>
      <c r="N217"/>
      <c r="O217"/>
      <c r="P217"/>
      <c r="Q217"/>
      <c r="R217"/>
      <c r="S217" s="6"/>
    </row>
    <row r="218" spans="1:19" ht="15">
      <c r="A218" s="43"/>
      <c r="B218" s="42"/>
      <c r="C218" s="44"/>
      <c r="D218" s="45"/>
      <c r="E218" s="46"/>
      <c r="L218" s="5"/>
      <c r="M218"/>
      <c r="N218"/>
      <c r="O218"/>
      <c r="P218"/>
      <c r="Q218"/>
      <c r="R218"/>
      <c r="S218" s="6"/>
    </row>
    <row r="219" spans="1:19" ht="15">
      <c r="A219" s="43"/>
      <c r="B219" s="42"/>
      <c r="C219" s="44"/>
      <c r="D219" s="45"/>
      <c r="E219" s="46"/>
      <c r="L219" s="5"/>
      <c r="M219"/>
      <c r="N219"/>
      <c r="O219"/>
      <c r="P219"/>
      <c r="Q219"/>
      <c r="R219"/>
      <c r="S219" s="6"/>
    </row>
    <row r="220" spans="1:19" ht="15">
      <c r="A220" s="43"/>
      <c r="B220" s="42"/>
      <c r="C220" s="44"/>
      <c r="D220" s="45"/>
      <c r="E220" s="46"/>
      <c r="L220" s="5"/>
      <c r="M220"/>
      <c r="N220"/>
      <c r="O220"/>
      <c r="P220"/>
      <c r="Q220"/>
      <c r="R220"/>
      <c r="S220" s="6"/>
    </row>
    <row r="221" spans="1:19" ht="15">
      <c r="A221" s="43"/>
      <c r="B221" s="43"/>
      <c r="C221" s="44"/>
      <c r="D221" s="45"/>
      <c r="E221" s="46"/>
      <c r="L221" s="5"/>
      <c r="M221"/>
      <c r="N221"/>
      <c r="O221"/>
      <c r="P221"/>
      <c r="Q221"/>
      <c r="R221"/>
      <c r="S221" s="6"/>
    </row>
    <row r="222" spans="1:19" ht="15">
      <c r="A222" s="43"/>
      <c r="B222" s="43"/>
      <c r="C222" s="44"/>
      <c r="D222" s="45"/>
      <c r="E222" s="46"/>
      <c r="L222" s="5"/>
      <c r="M222"/>
      <c r="N222"/>
      <c r="O222"/>
      <c r="P222"/>
      <c r="Q222"/>
      <c r="R222"/>
      <c r="S222" s="6"/>
    </row>
    <row r="223" spans="1:19" ht="15">
      <c r="A223" s="43"/>
      <c r="B223" s="43"/>
      <c r="C223" s="44"/>
      <c r="D223" s="45"/>
      <c r="E223" s="46"/>
      <c r="L223" s="5"/>
      <c r="M223"/>
      <c r="N223"/>
      <c r="O223"/>
      <c r="P223"/>
      <c r="Q223"/>
      <c r="R223"/>
      <c r="S223" s="6"/>
    </row>
    <row r="224" spans="1:19" ht="15">
      <c r="A224" s="43"/>
      <c r="B224" s="43"/>
      <c r="C224" s="44"/>
      <c r="D224" s="45"/>
      <c r="E224" s="46"/>
      <c r="L224" s="5"/>
      <c r="M224"/>
      <c r="N224"/>
      <c r="O224"/>
      <c r="P224"/>
      <c r="Q224"/>
      <c r="R224"/>
      <c r="S224" s="6"/>
    </row>
    <row r="225" spans="1:19" ht="15">
      <c r="A225" s="43"/>
      <c r="B225" s="43"/>
      <c r="C225" s="44"/>
      <c r="D225" s="45"/>
      <c r="E225" s="46"/>
      <c r="L225" s="5"/>
      <c r="M225"/>
      <c r="N225"/>
      <c r="O225"/>
      <c r="P225"/>
      <c r="Q225"/>
      <c r="R225"/>
      <c r="S225" s="6"/>
    </row>
    <row r="226" spans="1:19" ht="15">
      <c r="A226" s="43"/>
      <c r="B226" s="43"/>
      <c r="C226" s="44"/>
      <c r="D226" s="45"/>
      <c r="E226" s="46"/>
      <c r="L226" s="5"/>
      <c r="M226"/>
      <c r="N226"/>
      <c r="O226"/>
      <c r="P226"/>
      <c r="Q226"/>
      <c r="R226"/>
      <c r="S226" s="6"/>
    </row>
    <row r="227" spans="1:19" ht="15">
      <c r="A227" s="43"/>
      <c r="B227" s="43"/>
      <c r="C227" s="44"/>
      <c r="D227" s="45"/>
      <c r="E227" s="46"/>
      <c r="L227" s="5"/>
      <c r="M227"/>
      <c r="N227"/>
      <c r="O227"/>
      <c r="P227"/>
      <c r="Q227"/>
      <c r="R227"/>
      <c r="S227" s="6"/>
    </row>
    <row r="228" spans="1:19" ht="15">
      <c r="A228" s="43"/>
      <c r="B228" s="43"/>
      <c r="C228" s="44"/>
      <c r="D228" s="45"/>
      <c r="E228" s="46"/>
      <c r="L228" s="5"/>
      <c r="M228"/>
      <c r="N228"/>
      <c r="O228"/>
      <c r="P228"/>
      <c r="Q228"/>
      <c r="R228"/>
      <c r="S228" s="6"/>
    </row>
    <row r="229" spans="1:19" ht="15">
      <c r="A229" s="42"/>
      <c r="B229" s="43"/>
      <c r="C229" s="44"/>
      <c r="D229" s="45"/>
      <c r="E229" s="46"/>
      <c r="L229" s="5"/>
      <c r="M229"/>
      <c r="N229"/>
      <c r="O229"/>
      <c r="P229"/>
      <c r="Q229"/>
      <c r="R229"/>
      <c r="S229" s="6"/>
    </row>
    <row r="230" spans="1:19" ht="15">
      <c r="A230" s="42"/>
      <c r="B230" s="43"/>
      <c r="C230" s="44"/>
      <c r="D230" s="45"/>
      <c r="E230" s="46"/>
      <c r="L230" s="5"/>
      <c r="M230"/>
      <c r="N230"/>
      <c r="O230"/>
      <c r="P230"/>
      <c r="Q230"/>
      <c r="R230"/>
      <c r="S230" s="6"/>
    </row>
    <row r="231" spans="1:19" ht="15">
      <c r="A231" s="42"/>
      <c r="B231" s="43"/>
      <c r="C231" s="44"/>
      <c r="D231" s="45"/>
      <c r="E231" s="46"/>
      <c r="L231" s="5"/>
      <c r="M231"/>
      <c r="N231"/>
      <c r="O231"/>
      <c r="P231"/>
      <c r="Q231"/>
      <c r="R231"/>
      <c r="S231" s="6"/>
    </row>
    <row r="232" spans="1:19" ht="15">
      <c r="A232" s="43"/>
      <c r="B232" s="43"/>
      <c r="C232" s="44"/>
      <c r="D232" s="45"/>
      <c r="E232" s="46"/>
      <c r="L232" s="5"/>
      <c r="M232"/>
      <c r="N232"/>
      <c r="O232"/>
      <c r="P232"/>
      <c r="Q232"/>
      <c r="R232"/>
      <c r="S232" s="6"/>
    </row>
    <row r="233" spans="1:19" ht="15">
      <c r="A233" s="43"/>
      <c r="B233" s="43"/>
      <c r="C233" s="44"/>
      <c r="D233" s="45"/>
      <c r="E233" s="46"/>
      <c r="L233" s="5"/>
      <c r="M233"/>
      <c r="N233"/>
      <c r="O233"/>
      <c r="P233"/>
      <c r="Q233"/>
      <c r="R233"/>
      <c r="S233" s="6"/>
    </row>
    <row r="234" spans="1:19" ht="15">
      <c r="A234" s="43"/>
      <c r="B234" s="43"/>
      <c r="C234" s="44"/>
      <c r="D234" s="45"/>
      <c r="E234" s="46"/>
      <c r="L234" s="5"/>
      <c r="M234"/>
      <c r="N234"/>
      <c r="O234"/>
      <c r="P234"/>
      <c r="Q234"/>
      <c r="R234"/>
      <c r="S234" s="6"/>
    </row>
    <row r="235" spans="1:19" ht="15">
      <c r="A235" s="43"/>
      <c r="B235" s="43"/>
      <c r="C235" s="44"/>
      <c r="D235" s="45"/>
      <c r="E235" s="46"/>
      <c r="L235" s="5"/>
      <c r="M235"/>
      <c r="N235"/>
      <c r="O235"/>
      <c r="P235"/>
      <c r="Q235"/>
      <c r="R235"/>
      <c r="S235" s="6"/>
    </row>
    <row r="236" spans="1:19" ht="15">
      <c r="A236" s="43"/>
      <c r="B236" s="43"/>
      <c r="C236" s="44"/>
      <c r="D236" s="45"/>
      <c r="E236" s="46"/>
      <c r="L236" s="5"/>
      <c r="M236"/>
      <c r="N236"/>
      <c r="O236"/>
      <c r="P236"/>
      <c r="Q236"/>
      <c r="R236"/>
      <c r="S236" s="6"/>
    </row>
    <row r="237" spans="1:19" ht="15">
      <c r="A237" s="43"/>
      <c r="B237" s="43"/>
      <c r="C237" s="44"/>
      <c r="D237" s="45"/>
      <c r="E237" s="46"/>
      <c r="L237" s="5"/>
      <c r="M237"/>
      <c r="N237"/>
      <c r="O237"/>
      <c r="P237"/>
      <c r="Q237"/>
      <c r="R237"/>
      <c r="S237" s="6"/>
    </row>
    <row r="238" spans="1:19" ht="15">
      <c r="A238" s="43"/>
      <c r="B238" s="43"/>
      <c r="C238" s="44"/>
      <c r="D238" s="45"/>
      <c r="E238" s="46"/>
      <c r="L238" s="5"/>
      <c r="M238"/>
      <c r="N238"/>
      <c r="O238"/>
      <c r="P238"/>
      <c r="Q238"/>
      <c r="R238"/>
      <c r="S238" s="6"/>
    </row>
    <row r="239" spans="1:19" ht="15">
      <c r="A239" s="43"/>
      <c r="B239" s="43"/>
      <c r="C239" s="44"/>
      <c r="D239" s="45"/>
      <c r="E239" s="46"/>
      <c r="L239" s="5"/>
      <c r="M239"/>
      <c r="N239"/>
      <c r="O239"/>
      <c r="P239"/>
      <c r="Q239"/>
      <c r="R239"/>
      <c r="S239" s="6"/>
    </row>
    <row r="240" spans="1:19" ht="15">
      <c r="A240" s="43"/>
      <c r="B240" s="43"/>
      <c r="C240" s="44"/>
      <c r="D240" s="45"/>
      <c r="E240" s="46"/>
      <c r="L240" s="5"/>
      <c r="M240"/>
      <c r="N240"/>
      <c r="O240"/>
      <c r="P240"/>
      <c r="Q240"/>
      <c r="R240"/>
      <c r="S240" s="6"/>
    </row>
    <row r="241" spans="1:19" ht="15">
      <c r="A241" s="43"/>
      <c r="B241" s="43"/>
      <c r="C241" s="44"/>
      <c r="D241" s="45"/>
      <c r="E241" s="46"/>
      <c r="L241" s="5"/>
      <c r="M241"/>
      <c r="N241"/>
      <c r="O241"/>
      <c r="P241"/>
      <c r="Q241"/>
      <c r="R241"/>
      <c r="S241" s="6"/>
    </row>
    <row r="242" spans="1:19" ht="15">
      <c r="A242" s="43"/>
      <c r="B242" s="43"/>
      <c r="C242" s="44"/>
      <c r="D242" s="45"/>
      <c r="E242" s="46"/>
      <c r="L242" s="5"/>
      <c r="M242"/>
      <c r="N242"/>
      <c r="O242"/>
      <c r="P242"/>
      <c r="Q242"/>
      <c r="R242"/>
      <c r="S242" s="6"/>
    </row>
    <row r="243" spans="1:19" ht="15">
      <c r="A243" s="43"/>
      <c r="B243" s="43"/>
      <c r="C243" s="44"/>
      <c r="D243" s="45"/>
      <c r="E243" s="46"/>
      <c r="L243" s="5"/>
      <c r="M243"/>
      <c r="N243"/>
      <c r="O243"/>
      <c r="P243"/>
      <c r="Q243"/>
      <c r="R243"/>
      <c r="S243" s="6"/>
    </row>
    <row r="244" spans="1:19" ht="15">
      <c r="A244" s="43"/>
      <c r="B244" s="43"/>
      <c r="C244" s="44"/>
      <c r="D244" s="45"/>
      <c r="E244" s="46"/>
      <c r="L244" s="5"/>
      <c r="M244"/>
      <c r="N244"/>
      <c r="O244"/>
      <c r="P244"/>
      <c r="Q244"/>
      <c r="R244"/>
      <c r="S244" s="6"/>
    </row>
    <row r="245" spans="1:19" ht="15">
      <c r="A245" s="43"/>
      <c r="B245" s="43"/>
      <c r="C245" s="44"/>
      <c r="D245" s="45"/>
      <c r="E245" s="46"/>
      <c r="L245" s="5"/>
      <c r="M245"/>
      <c r="N245"/>
      <c r="O245"/>
      <c r="P245"/>
      <c r="Q245"/>
      <c r="R245"/>
      <c r="S245" s="6"/>
    </row>
    <row r="246" spans="1:19" ht="15">
      <c r="A246" s="43"/>
      <c r="B246" s="43"/>
      <c r="C246" s="44"/>
      <c r="D246" s="45"/>
      <c r="E246" s="46"/>
      <c r="L246" s="5"/>
      <c r="M246"/>
      <c r="N246"/>
      <c r="O246"/>
      <c r="P246"/>
      <c r="Q246"/>
      <c r="R246"/>
      <c r="S246" s="6"/>
    </row>
    <row r="247" spans="1:19" ht="15">
      <c r="A247" s="43"/>
      <c r="B247" s="43"/>
      <c r="C247" s="44"/>
      <c r="D247" s="45"/>
      <c r="E247" s="46"/>
      <c r="L247" s="5"/>
      <c r="M247"/>
      <c r="N247"/>
      <c r="O247"/>
      <c r="P247"/>
      <c r="Q247"/>
      <c r="R247"/>
      <c r="S247" s="6"/>
    </row>
    <row r="248" spans="1:19" ht="15">
      <c r="A248" s="43"/>
      <c r="B248" s="43"/>
      <c r="C248" s="44"/>
      <c r="D248" s="45"/>
      <c r="E248" s="46"/>
      <c r="L248" s="5"/>
      <c r="M248"/>
      <c r="N248"/>
      <c r="O248"/>
      <c r="P248"/>
      <c r="Q248"/>
      <c r="R248"/>
      <c r="S248" s="6"/>
    </row>
    <row r="249" spans="1:19" ht="15">
      <c r="A249" s="43"/>
      <c r="B249" s="43"/>
      <c r="C249" s="44"/>
      <c r="D249" s="45"/>
      <c r="E249" s="46"/>
      <c r="L249" s="5"/>
      <c r="M249"/>
      <c r="N249"/>
      <c r="O249"/>
      <c r="P249"/>
      <c r="Q249"/>
      <c r="R249"/>
      <c r="S249" s="6"/>
    </row>
    <row r="250" spans="1:19" ht="15">
      <c r="A250" s="43"/>
      <c r="B250" s="43"/>
      <c r="C250" s="44"/>
      <c r="D250" s="45"/>
      <c r="E250" s="46"/>
      <c r="L250" s="5"/>
      <c r="M250"/>
      <c r="N250"/>
      <c r="O250"/>
      <c r="P250"/>
      <c r="Q250"/>
      <c r="R250"/>
      <c r="S250" s="6"/>
    </row>
    <row r="251" spans="1:19" ht="15">
      <c r="A251" s="43"/>
      <c r="B251" s="43"/>
      <c r="C251" s="44"/>
      <c r="D251" s="45"/>
      <c r="E251" s="46"/>
      <c r="L251" s="5"/>
      <c r="M251"/>
      <c r="N251"/>
      <c r="O251"/>
      <c r="P251"/>
      <c r="Q251"/>
      <c r="R251"/>
      <c r="S251" s="6"/>
    </row>
    <row r="252" spans="1:19" ht="15">
      <c r="A252" s="43"/>
      <c r="B252" s="43"/>
      <c r="C252" s="44"/>
      <c r="D252" s="45"/>
      <c r="E252" s="46"/>
      <c r="L252" s="5"/>
      <c r="M252"/>
      <c r="N252"/>
      <c r="O252"/>
      <c r="P252"/>
      <c r="Q252"/>
      <c r="R252"/>
      <c r="S252" s="6"/>
    </row>
    <row r="253" spans="1:19" ht="15">
      <c r="A253" s="43"/>
      <c r="B253" s="43"/>
      <c r="C253" s="44"/>
      <c r="D253" s="45"/>
      <c r="E253" s="46"/>
      <c r="L253" s="5"/>
      <c r="M253"/>
      <c r="N253"/>
      <c r="O253"/>
      <c r="P253"/>
      <c r="Q253"/>
      <c r="R253"/>
      <c r="S253" s="6"/>
    </row>
    <row r="254" spans="1:19" ht="15">
      <c r="A254" s="43"/>
      <c r="B254" s="43"/>
      <c r="C254" s="44"/>
      <c r="D254" s="45"/>
      <c r="E254" s="46"/>
      <c r="L254" s="5"/>
      <c r="M254"/>
      <c r="N254"/>
      <c r="O254"/>
      <c r="P254"/>
      <c r="Q254"/>
      <c r="R254"/>
      <c r="S254" s="6"/>
    </row>
    <row r="255" spans="1:19" ht="15">
      <c r="A255" s="43"/>
      <c r="B255" s="43"/>
      <c r="C255" s="44"/>
      <c r="D255" s="45"/>
      <c r="E255" s="46"/>
      <c r="L255" s="5"/>
      <c r="M255"/>
      <c r="N255"/>
      <c r="O255"/>
      <c r="P255"/>
      <c r="Q255"/>
      <c r="R255"/>
      <c r="S255" s="6"/>
    </row>
    <row r="256" spans="1:19" ht="15">
      <c r="A256" s="43"/>
      <c r="B256" s="43"/>
      <c r="C256" s="44"/>
      <c r="D256" s="45"/>
      <c r="E256" s="46"/>
      <c r="L256" s="5"/>
      <c r="M256"/>
      <c r="N256"/>
      <c r="O256"/>
      <c r="P256"/>
      <c r="Q256"/>
      <c r="R256"/>
      <c r="S256" s="6"/>
    </row>
    <row r="257" spans="1:19" ht="15">
      <c r="A257" s="43"/>
      <c r="B257" s="43"/>
      <c r="C257" s="44"/>
      <c r="D257" s="45"/>
      <c r="E257" s="46"/>
      <c r="L257" s="5"/>
      <c r="M257"/>
      <c r="N257"/>
      <c r="O257"/>
      <c r="P257"/>
      <c r="Q257"/>
      <c r="R257"/>
      <c r="S257" s="6"/>
    </row>
    <row r="258" spans="1:19" ht="15">
      <c r="A258" s="43"/>
      <c r="B258" s="43"/>
      <c r="C258" s="44"/>
      <c r="D258" s="45"/>
      <c r="E258" s="46"/>
      <c r="L258" s="5"/>
      <c r="M258"/>
      <c r="N258"/>
      <c r="O258"/>
      <c r="P258"/>
      <c r="Q258"/>
      <c r="R258"/>
      <c r="S258" s="6"/>
    </row>
    <row r="259" spans="1:19" ht="15">
      <c r="A259" s="43"/>
      <c r="B259" s="43"/>
      <c r="C259" s="44"/>
      <c r="D259" s="45"/>
      <c r="E259" s="46"/>
      <c r="L259" s="5"/>
      <c r="M259"/>
      <c r="N259"/>
      <c r="O259"/>
      <c r="P259"/>
      <c r="Q259"/>
      <c r="R259"/>
      <c r="S259" s="6"/>
    </row>
    <row r="260" spans="1:19" ht="15">
      <c r="A260" s="43"/>
      <c r="B260" s="43"/>
      <c r="C260" s="44"/>
      <c r="D260" s="45"/>
      <c r="E260" s="46"/>
      <c r="L260" s="5"/>
      <c r="M260"/>
      <c r="N260"/>
      <c r="O260"/>
      <c r="P260"/>
      <c r="Q260"/>
      <c r="R260"/>
      <c r="S260" s="6"/>
    </row>
    <row r="261" spans="1:19" ht="15">
      <c r="A261" s="43"/>
      <c r="B261" s="43"/>
      <c r="C261" s="44"/>
      <c r="D261" s="45"/>
      <c r="E261" s="46"/>
      <c r="L261" s="5"/>
      <c r="M261"/>
      <c r="N261"/>
      <c r="O261"/>
      <c r="P261"/>
      <c r="Q261"/>
      <c r="R261"/>
      <c r="S261" s="6"/>
    </row>
    <row r="262" spans="1:19" ht="15">
      <c r="A262" s="43"/>
      <c r="B262" s="43"/>
      <c r="C262" s="44"/>
      <c r="D262" s="45"/>
      <c r="E262" s="46"/>
      <c r="L262" s="5"/>
      <c r="M262"/>
      <c r="N262"/>
      <c r="O262"/>
      <c r="P262"/>
      <c r="Q262"/>
      <c r="R262"/>
      <c r="S262" s="6"/>
    </row>
    <row r="263" spans="1:19" ht="15">
      <c r="A263" s="43"/>
      <c r="B263" s="43"/>
      <c r="C263" s="44"/>
      <c r="D263" s="45"/>
      <c r="E263" s="46"/>
      <c r="L263" s="5"/>
      <c r="M263"/>
      <c r="N263"/>
      <c r="O263"/>
      <c r="P263"/>
      <c r="Q263"/>
      <c r="R263"/>
      <c r="S263" s="6"/>
    </row>
    <row r="264" spans="1:19" ht="15">
      <c r="A264" s="43"/>
      <c r="B264" s="43"/>
      <c r="C264" s="44"/>
      <c r="D264" s="45"/>
      <c r="E264" s="46"/>
      <c r="L264" s="5"/>
      <c r="M264"/>
      <c r="N264"/>
      <c r="O264"/>
      <c r="P264"/>
      <c r="Q264"/>
      <c r="R264"/>
      <c r="S264" s="6"/>
    </row>
    <row r="265" spans="1:19" ht="15">
      <c r="A265" s="43"/>
      <c r="B265" s="43"/>
      <c r="C265" s="44"/>
      <c r="D265" s="45"/>
      <c r="E265" s="46"/>
      <c r="L265" s="5"/>
      <c r="M265"/>
      <c r="N265"/>
      <c r="O265"/>
      <c r="P265"/>
      <c r="Q265"/>
      <c r="R265"/>
      <c r="S265" s="6"/>
    </row>
    <row r="266" spans="1:19" ht="15">
      <c r="A266" s="43"/>
      <c r="B266" s="43"/>
      <c r="C266" s="44"/>
      <c r="D266" s="45"/>
      <c r="E266" s="46"/>
      <c r="L266" s="5"/>
      <c r="M266"/>
      <c r="N266"/>
      <c r="O266"/>
      <c r="P266"/>
      <c r="Q266"/>
      <c r="R266"/>
      <c r="S266" s="6"/>
    </row>
    <row r="267" spans="1:19" ht="15">
      <c r="A267" s="43"/>
      <c r="B267" s="43"/>
      <c r="C267" s="44"/>
      <c r="D267" s="45"/>
      <c r="E267" s="46"/>
      <c r="L267" s="5"/>
      <c r="M267"/>
      <c r="N267"/>
      <c r="O267"/>
      <c r="P267"/>
      <c r="Q267"/>
      <c r="R267"/>
      <c r="S267" s="6"/>
    </row>
    <row r="268" spans="1:19" ht="15">
      <c r="A268" s="43"/>
      <c r="B268" s="43"/>
      <c r="C268" s="44"/>
      <c r="D268" s="45"/>
      <c r="E268" s="46"/>
      <c r="L268" s="5"/>
      <c r="M268"/>
      <c r="N268"/>
      <c r="O268"/>
      <c r="P268"/>
      <c r="Q268"/>
      <c r="R268"/>
      <c r="S268" s="6"/>
    </row>
    <row r="269" spans="1:19" ht="15">
      <c r="A269" s="43"/>
      <c r="B269" s="43"/>
      <c r="C269" s="44"/>
      <c r="D269" s="45"/>
      <c r="E269" s="46"/>
      <c r="L269" s="5"/>
      <c r="M269"/>
      <c r="N269"/>
      <c r="O269"/>
      <c r="P269"/>
      <c r="Q269"/>
      <c r="R269"/>
      <c r="S269" s="6"/>
    </row>
    <row r="270" spans="1:19" ht="15">
      <c r="A270" s="43"/>
      <c r="B270" s="43"/>
      <c r="C270" s="44"/>
      <c r="D270" s="45"/>
      <c r="E270" s="46"/>
      <c r="L270" s="5"/>
      <c r="M270"/>
      <c r="N270"/>
      <c r="O270"/>
      <c r="P270"/>
      <c r="Q270"/>
      <c r="R270"/>
      <c r="S270" s="6"/>
    </row>
    <row r="271" spans="1:19" ht="15">
      <c r="A271" s="43"/>
      <c r="B271" s="43"/>
      <c r="C271" s="44"/>
      <c r="D271" s="45"/>
      <c r="E271" s="46"/>
      <c r="L271" s="5"/>
      <c r="M271"/>
      <c r="N271"/>
      <c r="O271"/>
      <c r="P271"/>
      <c r="Q271"/>
      <c r="R271"/>
      <c r="S271" s="6"/>
    </row>
    <row r="272" spans="1:19" ht="15">
      <c r="A272" s="43"/>
      <c r="B272" s="43"/>
      <c r="C272" s="44"/>
      <c r="D272" s="45"/>
      <c r="E272" s="46"/>
      <c r="L272" s="5"/>
      <c r="M272"/>
      <c r="N272"/>
      <c r="O272"/>
      <c r="P272"/>
      <c r="Q272"/>
      <c r="R272"/>
      <c r="S272" s="6"/>
    </row>
    <row r="273" spans="1:19" ht="15">
      <c r="A273" s="43"/>
      <c r="B273" s="43"/>
      <c r="C273" s="44"/>
      <c r="D273" s="45"/>
      <c r="E273" s="46"/>
      <c r="L273" s="5"/>
      <c r="M273"/>
      <c r="N273"/>
      <c r="O273"/>
      <c r="P273"/>
      <c r="Q273"/>
      <c r="R273"/>
      <c r="S273" s="6"/>
    </row>
    <row r="274" spans="1:19" ht="15">
      <c r="A274" s="43"/>
      <c r="B274" s="43"/>
      <c r="C274" s="44"/>
      <c r="D274" s="45"/>
      <c r="E274" s="46"/>
      <c r="L274" s="5"/>
      <c r="M274"/>
      <c r="N274"/>
      <c r="O274"/>
      <c r="P274"/>
      <c r="Q274"/>
      <c r="R274"/>
      <c r="S274" s="6"/>
    </row>
    <row r="275" spans="1:19" ht="15">
      <c r="A275" s="43"/>
      <c r="B275" s="43"/>
      <c r="C275" s="44"/>
      <c r="D275" s="45"/>
      <c r="E275" s="46"/>
      <c r="L275" s="5"/>
      <c r="M275"/>
      <c r="N275"/>
      <c r="O275"/>
      <c r="P275"/>
      <c r="Q275"/>
      <c r="R275"/>
      <c r="S275" s="6"/>
    </row>
    <row r="276" spans="1:19" ht="15">
      <c r="A276" s="43"/>
      <c r="B276" s="43"/>
      <c r="C276" s="44"/>
      <c r="D276" s="45"/>
      <c r="E276" s="46"/>
      <c r="L276" s="5"/>
      <c r="M276"/>
      <c r="N276"/>
      <c r="O276"/>
      <c r="P276"/>
      <c r="Q276"/>
      <c r="R276"/>
      <c r="S276" s="6"/>
    </row>
    <row r="277" spans="1:19" ht="15">
      <c r="A277" s="43"/>
      <c r="B277" s="43"/>
      <c r="C277" s="44"/>
      <c r="D277" s="45"/>
      <c r="E277" s="46"/>
      <c r="L277" s="5"/>
      <c r="M277"/>
      <c r="N277"/>
      <c r="O277"/>
      <c r="P277"/>
      <c r="Q277"/>
      <c r="R277"/>
      <c r="S277" s="6"/>
    </row>
    <row r="278" spans="1:19" ht="15">
      <c r="A278" s="43"/>
      <c r="B278" s="43"/>
      <c r="C278" s="44"/>
      <c r="D278" s="45"/>
      <c r="E278" s="46"/>
      <c r="L278" s="5"/>
      <c r="M278"/>
      <c r="N278"/>
      <c r="O278"/>
      <c r="P278"/>
      <c r="Q278"/>
      <c r="R278"/>
      <c r="S278" s="6"/>
    </row>
    <row r="279" spans="1:19" ht="15">
      <c r="A279" s="43"/>
      <c r="B279" s="43"/>
      <c r="C279" s="44"/>
      <c r="D279" s="45"/>
      <c r="E279" s="46"/>
      <c r="L279" s="5"/>
      <c r="M279"/>
      <c r="N279"/>
      <c r="O279"/>
      <c r="P279"/>
      <c r="Q279"/>
      <c r="R279"/>
      <c r="S279" s="6"/>
    </row>
    <row r="280" spans="1:19" ht="15">
      <c r="A280" s="43"/>
      <c r="B280" s="43"/>
      <c r="C280" s="44"/>
      <c r="D280" s="45"/>
      <c r="E280" s="46"/>
      <c r="L280" s="5"/>
      <c r="M280"/>
      <c r="N280"/>
      <c r="O280"/>
      <c r="P280"/>
      <c r="Q280"/>
      <c r="R280"/>
      <c r="S280" s="6"/>
    </row>
    <row r="281" spans="1:19" ht="15">
      <c r="A281" s="43"/>
      <c r="B281" s="43"/>
      <c r="C281" s="44"/>
      <c r="D281" s="45"/>
      <c r="E281" s="46"/>
      <c r="L281" s="5"/>
      <c r="M281"/>
      <c r="N281"/>
      <c r="O281"/>
      <c r="P281"/>
      <c r="Q281"/>
      <c r="R281"/>
      <c r="S281" s="6"/>
    </row>
    <row r="282" spans="1:19" ht="15">
      <c r="A282" s="43"/>
      <c r="B282" s="43"/>
      <c r="C282" s="44"/>
      <c r="D282" s="45"/>
      <c r="E282" s="46"/>
      <c r="L282" s="5"/>
      <c r="M282"/>
      <c r="N282"/>
      <c r="O282"/>
      <c r="P282"/>
      <c r="Q282"/>
      <c r="R282"/>
      <c r="S282" s="6"/>
    </row>
    <row r="283" spans="1:19" ht="15">
      <c r="A283" s="43"/>
      <c r="B283" s="43"/>
      <c r="C283" s="44"/>
      <c r="D283" s="45"/>
      <c r="E283" s="46"/>
      <c r="L283" s="5"/>
      <c r="M283"/>
      <c r="N283"/>
      <c r="O283"/>
      <c r="P283"/>
      <c r="Q283"/>
      <c r="R283"/>
      <c r="S283" s="6"/>
    </row>
    <row r="284" spans="1:19" ht="15">
      <c r="A284" s="43"/>
      <c r="B284" s="42"/>
      <c r="C284" s="44"/>
      <c r="D284" s="45"/>
      <c r="E284" s="46"/>
      <c r="L284" s="5"/>
      <c r="M284"/>
      <c r="N284"/>
      <c r="O284"/>
      <c r="P284"/>
      <c r="Q284"/>
      <c r="R284"/>
      <c r="S284" s="6"/>
    </row>
    <row r="285" spans="1:19" ht="15">
      <c r="A285" s="43"/>
      <c r="B285" s="43"/>
      <c r="C285" s="44"/>
      <c r="D285" s="45"/>
      <c r="E285" s="46"/>
      <c r="L285" s="5"/>
      <c r="M285"/>
      <c r="N285"/>
      <c r="O285"/>
      <c r="P285"/>
      <c r="Q285"/>
      <c r="R285"/>
      <c r="S285" s="6"/>
    </row>
    <row r="286" spans="1:19" ht="15">
      <c r="A286" s="43"/>
      <c r="B286" s="43"/>
      <c r="C286" s="44"/>
      <c r="D286" s="45"/>
      <c r="E286" s="46"/>
      <c r="L286" s="5"/>
      <c r="M286"/>
      <c r="N286"/>
      <c r="O286"/>
      <c r="P286"/>
      <c r="Q286"/>
      <c r="R286"/>
      <c r="S286" s="6"/>
    </row>
    <row r="287" spans="1:19" ht="15">
      <c r="A287" s="43"/>
      <c r="B287" s="43"/>
      <c r="C287" s="44"/>
      <c r="D287" s="45"/>
      <c r="E287" s="46"/>
      <c r="L287" s="5"/>
      <c r="M287"/>
      <c r="N287"/>
      <c r="O287"/>
      <c r="P287"/>
      <c r="Q287"/>
      <c r="R287"/>
      <c r="S287" s="6"/>
    </row>
    <row r="288" spans="1:19" ht="15">
      <c r="A288" s="43"/>
      <c r="B288" s="43"/>
      <c r="C288" s="44"/>
      <c r="D288" s="45"/>
      <c r="E288" s="46"/>
      <c r="L288" s="5"/>
      <c r="M288"/>
      <c r="N288"/>
      <c r="O288"/>
      <c r="P288"/>
      <c r="Q288"/>
      <c r="R288"/>
      <c r="S288" s="6"/>
    </row>
    <row r="289" spans="1:19" ht="15">
      <c r="A289" s="43"/>
      <c r="B289" s="43"/>
      <c r="C289" s="44"/>
      <c r="D289" s="45"/>
      <c r="E289" s="46"/>
      <c r="L289" s="5"/>
      <c r="M289"/>
      <c r="N289"/>
      <c r="O289"/>
      <c r="P289"/>
      <c r="Q289"/>
      <c r="R289"/>
      <c r="S289" s="6"/>
    </row>
    <row r="290" spans="1:19" ht="15">
      <c r="A290" s="43"/>
      <c r="B290" s="43"/>
      <c r="C290" s="44"/>
      <c r="D290" s="45"/>
      <c r="E290" s="46"/>
      <c r="L290" s="5"/>
      <c r="M290"/>
      <c r="N290"/>
      <c r="O290"/>
      <c r="P290"/>
      <c r="Q290"/>
      <c r="R290"/>
      <c r="S290" s="6"/>
    </row>
    <row r="291" spans="1:19" ht="15">
      <c r="A291" s="43"/>
      <c r="B291" s="43"/>
      <c r="C291" s="44"/>
      <c r="D291" s="45"/>
      <c r="E291" s="46"/>
      <c r="L291" s="5"/>
      <c r="M291"/>
      <c r="N291"/>
      <c r="O291"/>
      <c r="P291"/>
      <c r="Q291"/>
      <c r="R291"/>
      <c r="S291" s="6"/>
    </row>
    <row r="292" spans="1:19" ht="15">
      <c r="A292" s="43"/>
      <c r="B292" s="43"/>
      <c r="C292" s="44"/>
      <c r="D292" s="45"/>
      <c r="E292" s="46"/>
      <c r="L292" s="5"/>
      <c r="M292"/>
      <c r="N292"/>
      <c r="O292"/>
      <c r="P292"/>
      <c r="Q292"/>
      <c r="R292"/>
      <c r="S292" s="6"/>
    </row>
    <row r="293" spans="1:19" ht="15">
      <c r="A293" s="43"/>
      <c r="B293" s="43"/>
      <c r="C293" s="44"/>
      <c r="D293" s="45"/>
      <c r="E293" s="46"/>
      <c r="L293" s="5"/>
      <c r="M293"/>
      <c r="N293"/>
      <c r="O293"/>
      <c r="P293"/>
      <c r="Q293"/>
      <c r="R293"/>
      <c r="S293" s="6"/>
    </row>
    <row r="294" spans="1:19" ht="15">
      <c r="A294" s="43"/>
      <c r="B294" s="43"/>
      <c r="C294" s="44"/>
      <c r="D294" s="45"/>
      <c r="E294" s="46"/>
      <c r="L294" s="5"/>
      <c r="M294"/>
      <c r="N294"/>
      <c r="O294"/>
      <c r="P294"/>
      <c r="Q294"/>
      <c r="R294"/>
      <c r="S294" s="6"/>
    </row>
    <row r="295" spans="1:19" ht="15">
      <c r="A295" s="42"/>
      <c r="B295" s="43"/>
      <c r="C295" s="44"/>
      <c r="D295" s="45"/>
      <c r="E295" s="46"/>
      <c r="L295" s="5"/>
      <c r="M295"/>
      <c r="N295"/>
      <c r="O295"/>
      <c r="P295"/>
      <c r="Q295"/>
      <c r="R295"/>
      <c r="S295" s="6"/>
    </row>
    <row r="296" spans="1:19" ht="15">
      <c r="A296" s="43"/>
      <c r="B296" s="43"/>
      <c r="C296" s="44"/>
      <c r="D296" s="45"/>
      <c r="E296" s="46"/>
      <c r="L296" s="5"/>
      <c r="M296"/>
      <c r="N296"/>
      <c r="O296"/>
      <c r="P296"/>
      <c r="Q296"/>
      <c r="R296"/>
      <c r="S296" s="6"/>
    </row>
    <row r="297" spans="1:19" ht="15">
      <c r="A297" s="43"/>
      <c r="B297" s="43"/>
      <c r="C297" s="44"/>
      <c r="D297" s="45"/>
      <c r="E297" s="46"/>
      <c r="L297" s="5"/>
      <c r="M297"/>
      <c r="N297"/>
      <c r="O297"/>
      <c r="P297"/>
      <c r="Q297"/>
      <c r="R297"/>
      <c r="S297" s="6"/>
    </row>
    <row r="298" spans="1:19" ht="15">
      <c r="A298" s="43"/>
      <c r="B298" s="43"/>
      <c r="C298" s="44"/>
      <c r="D298" s="45"/>
      <c r="E298" s="46"/>
      <c r="L298" s="5"/>
      <c r="M298"/>
      <c r="N298"/>
      <c r="O298"/>
      <c r="P298"/>
      <c r="Q298"/>
      <c r="R298"/>
      <c r="S298" s="6"/>
    </row>
    <row r="299" spans="1:19" ht="15">
      <c r="A299" s="43"/>
      <c r="B299" s="43"/>
      <c r="C299" s="44"/>
      <c r="D299" s="45"/>
      <c r="E299" s="46"/>
      <c r="L299" s="5"/>
      <c r="M299"/>
      <c r="N299"/>
      <c r="O299"/>
      <c r="P299"/>
      <c r="Q299"/>
      <c r="R299"/>
      <c r="S299" s="6"/>
    </row>
    <row r="300" spans="1:19" ht="15">
      <c r="A300" s="43"/>
      <c r="B300" s="42"/>
      <c r="C300" s="44"/>
      <c r="D300" s="45"/>
      <c r="E300" s="46"/>
      <c r="L300" s="5"/>
      <c r="M300"/>
      <c r="N300"/>
      <c r="O300"/>
      <c r="P300"/>
      <c r="Q300"/>
      <c r="R300"/>
      <c r="S300" s="6"/>
    </row>
    <row r="301" spans="1:19" ht="15">
      <c r="A301" s="43"/>
      <c r="B301" s="43"/>
      <c r="C301" s="44"/>
      <c r="D301" s="45"/>
      <c r="E301" s="46"/>
      <c r="L301" s="5"/>
      <c r="M301"/>
      <c r="N301"/>
      <c r="O301"/>
      <c r="P301"/>
      <c r="Q301"/>
      <c r="R301"/>
      <c r="S301" s="6"/>
    </row>
    <row r="302" spans="1:19" ht="15">
      <c r="A302" s="43"/>
      <c r="B302" s="43"/>
      <c r="C302" s="44"/>
      <c r="D302" s="45"/>
      <c r="E302" s="46"/>
      <c r="L302" s="5"/>
      <c r="M302"/>
      <c r="N302"/>
      <c r="O302"/>
      <c r="P302"/>
      <c r="Q302"/>
      <c r="R302"/>
      <c r="S302" s="6"/>
    </row>
    <row r="303" spans="1:19" ht="15">
      <c r="A303" s="43"/>
      <c r="B303" s="43"/>
      <c r="C303" s="44"/>
      <c r="D303" s="45"/>
      <c r="E303" s="46"/>
      <c r="L303" s="5"/>
      <c r="M303"/>
      <c r="N303"/>
      <c r="O303"/>
      <c r="P303"/>
      <c r="Q303"/>
      <c r="R303"/>
      <c r="S303" s="6"/>
    </row>
    <row r="304" spans="1:19" ht="15">
      <c r="A304" s="43"/>
      <c r="B304" s="42"/>
      <c r="C304" s="44"/>
      <c r="D304" s="45"/>
      <c r="E304" s="46"/>
      <c r="L304" s="5"/>
      <c r="M304"/>
      <c r="N304"/>
      <c r="O304"/>
      <c r="P304"/>
      <c r="Q304"/>
      <c r="R304"/>
      <c r="S304" s="6"/>
    </row>
    <row r="305" spans="1:19" ht="15">
      <c r="A305" s="43"/>
      <c r="B305" s="43"/>
      <c r="C305" s="44"/>
      <c r="D305" s="45"/>
      <c r="E305" s="46"/>
      <c r="L305" s="5"/>
      <c r="M305"/>
      <c r="N305"/>
      <c r="O305"/>
      <c r="P305"/>
      <c r="Q305"/>
      <c r="R305"/>
      <c r="S305" s="6"/>
    </row>
    <row r="306" spans="1:19" ht="15">
      <c r="A306" s="43"/>
      <c r="B306" s="43"/>
      <c r="C306" s="44"/>
      <c r="D306" s="45"/>
      <c r="E306" s="46"/>
      <c r="L306" s="5"/>
      <c r="M306"/>
      <c r="N306"/>
      <c r="O306"/>
      <c r="P306"/>
      <c r="Q306"/>
      <c r="R306"/>
      <c r="S306" s="6"/>
    </row>
    <row r="307" spans="1:19" ht="15">
      <c r="A307" s="43"/>
      <c r="B307" s="43"/>
      <c r="C307" s="44"/>
      <c r="D307" s="45"/>
      <c r="E307" s="46"/>
      <c r="L307" s="5"/>
      <c r="M307"/>
      <c r="N307"/>
      <c r="O307"/>
      <c r="P307"/>
      <c r="Q307"/>
      <c r="R307"/>
      <c r="S307" s="6"/>
    </row>
    <row r="308" spans="1:19" ht="15">
      <c r="A308" s="43"/>
      <c r="B308" s="43"/>
      <c r="C308" s="44"/>
      <c r="D308" s="45"/>
      <c r="E308" s="46"/>
      <c r="L308" s="5"/>
      <c r="M308"/>
      <c r="N308"/>
      <c r="O308"/>
      <c r="P308"/>
      <c r="Q308"/>
      <c r="R308"/>
      <c r="S308" s="6"/>
    </row>
    <row r="309" spans="1:19" ht="15">
      <c r="A309" s="43"/>
      <c r="B309" s="43"/>
      <c r="C309" s="44"/>
      <c r="D309" s="45"/>
      <c r="E309" s="46"/>
      <c r="L309" s="5"/>
      <c r="M309"/>
      <c r="N309"/>
      <c r="O309"/>
      <c r="P309"/>
      <c r="Q309"/>
      <c r="R309"/>
      <c r="S309" s="6"/>
    </row>
    <row r="310" spans="1:19" ht="15">
      <c r="A310" s="43"/>
      <c r="B310" s="43"/>
      <c r="C310" s="44"/>
      <c r="D310" s="45"/>
      <c r="E310" s="46"/>
      <c r="L310" s="5"/>
      <c r="M310"/>
      <c r="N310"/>
      <c r="O310"/>
      <c r="P310"/>
      <c r="Q310"/>
      <c r="R310"/>
      <c r="S310" s="6"/>
    </row>
    <row r="311" spans="1:19" ht="15">
      <c r="A311" s="42"/>
      <c r="B311" s="42"/>
      <c r="C311" s="44"/>
      <c r="D311" s="45"/>
      <c r="E311" s="46"/>
      <c r="L311" s="5"/>
      <c r="M311"/>
      <c r="N311"/>
      <c r="O311"/>
      <c r="P311"/>
      <c r="Q311"/>
      <c r="R311"/>
      <c r="S311" s="6"/>
    </row>
    <row r="312" spans="1:19" ht="15">
      <c r="A312" s="43"/>
      <c r="B312" s="43"/>
      <c r="C312" s="44"/>
      <c r="D312" s="45"/>
      <c r="E312" s="46"/>
      <c r="L312" s="5"/>
      <c r="M312"/>
      <c r="N312"/>
      <c r="O312"/>
      <c r="P312"/>
      <c r="Q312"/>
      <c r="R312"/>
      <c r="S312" s="6"/>
    </row>
    <row r="313" spans="1:19" ht="15">
      <c r="A313" s="43"/>
      <c r="B313" s="43"/>
      <c r="C313" s="44"/>
      <c r="D313" s="45"/>
      <c r="E313" s="46"/>
      <c r="L313" s="5"/>
      <c r="M313"/>
      <c r="N313"/>
      <c r="O313"/>
      <c r="P313"/>
      <c r="Q313"/>
      <c r="R313"/>
      <c r="S313" s="6"/>
    </row>
    <row r="314" spans="1:19" ht="15">
      <c r="A314" s="43"/>
      <c r="B314" s="43"/>
      <c r="C314" s="44"/>
      <c r="D314" s="45"/>
      <c r="E314" s="46"/>
      <c r="L314" s="5"/>
      <c r="M314"/>
      <c r="N314"/>
      <c r="O314"/>
      <c r="P314"/>
      <c r="Q314"/>
      <c r="R314"/>
      <c r="S314" s="6"/>
    </row>
    <row r="315" spans="1:19" ht="15">
      <c r="A315" s="42"/>
      <c r="B315" s="43"/>
      <c r="C315" s="44"/>
      <c r="D315" s="45"/>
      <c r="E315" s="46"/>
      <c r="L315" s="5"/>
      <c r="M315"/>
      <c r="N315"/>
      <c r="O315"/>
      <c r="P315"/>
      <c r="Q315"/>
      <c r="R315"/>
      <c r="S315" s="6"/>
    </row>
    <row r="316" spans="1:19" ht="15">
      <c r="A316" s="43"/>
      <c r="B316" s="43"/>
      <c r="C316" s="44"/>
      <c r="D316" s="45"/>
      <c r="E316" s="46"/>
      <c r="L316" s="5"/>
      <c r="M316"/>
      <c r="N316"/>
      <c r="O316"/>
      <c r="P316"/>
      <c r="Q316"/>
      <c r="R316"/>
      <c r="S316" s="6"/>
    </row>
    <row r="317" spans="1:19" ht="15">
      <c r="A317" s="43"/>
      <c r="B317" s="42"/>
      <c r="C317" s="44"/>
      <c r="D317" s="45"/>
      <c r="E317" s="46"/>
      <c r="L317" s="5"/>
      <c r="M317"/>
      <c r="N317"/>
      <c r="O317"/>
      <c r="P317"/>
      <c r="Q317"/>
      <c r="R317"/>
      <c r="S317" s="6"/>
    </row>
    <row r="318" spans="1:19" ht="15">
      <c r="A318" s="43"/>
      <c r="B318" s="43"/>
      <c r="C318" s="44"/>
      <c r="D318" s="45"/>
      <c r="E318" s="46"/>
      <c r="L318" s="5"/>
      <c r="M318"/>
      <c r="N318"/>
      <c r="O318"/>
      <c r="P318"/>
      <c r="Q318"/>
      <c r="R318"/>
      <c r="S318" s="6"/>
    </row>
    <row r="319" spans="1:19" ht="15">
      <c r="A319" s="43"/>
      <c r="B319" s="44"/>
      <c r="C319" s="45"/>
      <c r="D319" s="46"/>
      <c r="L319" s="5"/>
      <c r="M319"/>
      <c r="N319"/>
      <c r="O319"/>
      <c r="P319"/>
      <c r="Q319"/>
      <c r="R319"/>
      <c r="S319" s="6"/>
    </row>
    <row r="320" spans="1:19" ht="15">
      <c r="A320" s="43"/>
      <c r="B320" s="44"/>
      <c r="C320" s="45"/>
      <c r="D320" s="46"/>
      <c r="L320" s="5"/>
      <c r="M320"/>
      <c r="N320"/>
      <c r="O320"/>
      <c r="P320"/>
      <c r="Q320"/>
      <c r="R320"/>
      <c r="S320" s="6"/>
    </row>
    <row r="321" spans="1:19" ht="15">
      <c r="A321" s="43"/>
      <c r="B321" s="44"/>
      <c r="C321" s="45"/>
      <c r="D321" s="46"/>
      <c r="L321" s="5"/>
      <c r="M321"/>
      <c r="N321"/>
      <c r="O321"/>
      <c r="P321"/>
      <c r="Q321"/>
      <c r="R321"/>
      <c r="S321" s="6"/>
    </row>
    <row r="322" spans="1:19" ht="15">
      <c r="A322" s="42"/>
      <c r="B322" s="44"/>
      <c r="C322" s="45"/>
      <c r="D322" s="46"/>
      <c r="L322" s="5"/>
      <c r="M322"/>
      <c r="N322"/>
      <c r="O322"/>
      <c r="P322"/>
      <c r="Q322"/>
      <c r="R322"/>
      <c r="S322" s="6"/>
    </row>
    <row r="323" spans="1:19" ht="15">
      <c r="A323" s="43"/>
      <c r="B323" s="44"/>
      <c r="C323" s="45"/>
      <c r="D323" s="46"/>
      <c r="L323" s="5"/>
      <c r="M323"/>
      <c r="N323"/>
      <c r="O323"/>
      <c r="P323"/>
      <c r="Q323"/>
      <c r="R323"/>
      <c r="S323" s="6"/>
    </row>
    <row r="324" spans="1:19" ht="15">
      <c r="A324" s="43"/>
      <c r="B324" s="44"/>
      <c r="C324" s="45"/>
      <c r="D324" s="46"/>
      <c r="L324" s="5"/>
      <c r="M324"/>
      <c r="N324"/>
      <c r="O324"/>
      <c r="P324"/>
      <c r="Q324"/>
      <c r="R324"/>
      <c r="S324" s="6"/>
    </row>
    <row r="325" spans="1:19" ht="15">
      <c r="A325" s="43"/>
      <c r="B325" s="44"/>
      <c r="C325" s="45"/>
      <c r="D325" s="46"/>
      <c r="L325" s="5"/>
      <c r="M325"/>
      <c r="N325"/>
      <c r="O325"/>
      <c r="P325"/>
      <c r="Q325"/>
      <c r="R325"/>
      <c r="S325" s="6"/>
    </row>
    <row r="326" spans="1:19" ht="15">
      <c r="A326" s="43"/>
      <c r="B326" s="44"/>
      <c r="C326" s="45"/>
      <c r="D326" s="46"/>
      <c r="L326" s="5"/>
      <c r="M326"/>
      <c r="N326"/>
      <c r="O326"/>
      <c r="P326"/>
      <c r="Q326"/>
      <c r="R326"/>
      <c r="S326" s="6"/>
    </row>
    <row r="327" spans="1:19" ht="15">
      <c r="A327" s="43"/>
      <c r="B327" s="44"/>
      <c r="C327" s="45"/>
      <c r="D327" s="46"/>
      <c r="L327" s="5"/>
      <c r="M327"/>
      <c r="N327"/>
      <c r="O327"/>
      <c r="P327"/>
      <c r="Q327"/>
      <c r="R327"/>
      <c r="S327" s="6"/>
    </row>
    <row r="328" spans="1:19" ht="15">
      <c r="A328" s="42"/>
      <c r="B328" s="44"/>
      <c r="C328" s="45"/>
      <c r="D328" s="46"/>
      <c r="L328" s="5"/>
      <c r="M328"/>
      <c r="N328"/>
      <c r="O328"/>
      <c r="P328"/>
      <c r="Q328"/>
      <c r="R328"/>
      <c r="S328" s="6"/>
    </row>
    <row r="329" spans="1:19" ht="15">
      <c r="A329" s="43"/>
      <c r="B329" s="44"/>
      <c r="C329" s="45"/>
      <c r="D329" s="46"/>
      <c r="L329" s="5"/>
      <c r="M329"/>
      <c r="N329"/>
      <c r="O329"/>
      <c r="P329"/>
      <c r="Q329"/>
      <c r="R329"/>
      <c r="S329" s="6"/>
    </row>
    <row r="330" spans="1:4" ht="15">
      <c r="A330" s="43"/>
      <c r="B330" s="44"/>
      <c r="C330" s="45"/>
      <c r="D330" s="46"/>
    </row>
    <row r="331" spans="1:4" ht="15">
      <c r="A331" s="43"/>
      <c r="B331" s="44"/>
      <c r="C331" s="45"/>
      <c r="D331" s="46"/>
    </row>
    <row r="332" spans="1:4" ht="15">
      <c r="A332" s="43"/>
      <c r="B332" s="44"/>
      <c r="C332" s="45"/>
      <c r="D332" s="46"/>
    </row>
    <row r="333" spans="1:4" ht="15">
      <c r="A333" s="42"/>
      <c r="B333" s="44"/>
      <c r="C333" s="45"/>
      <c r="D333" s="46"/>
    </row>
    <row r="334" spans="1:4" ht="15">
      <c r="A334" s="43"/>
      <c r="B334" s="44"/>
      <c r="C334" s="45"/>
      <c r="D334" s="46"/>
    </row>
    <row r="335" spans="1:4" ht="15">
      <c r="A335" s="42"/>
      <c r="B335" s="44"/>
      <c r="C335" s="45"/>
      <c r="D335" s="46"/>
    </row>
    <row r="336" spans="1:4" ht="15">
      <c r="A336" s="47"/>
      <c r="B336" s="44"/>
      <c r="C336" s="45"/>
      <c r="D336" s="46"/>
    </row>
    <row r="337" spans="1:4" ht="15">
      <c r="A337" s="43"/>
      <c r="B337" s="44"/>
      <c r="C337" s="45"/>
      <c r="D337" s="46"/>
    </row>
    <row r="338" spans="1:4" ht="15">
      <c r="A338" s="43"/>
      <c r="B338" s="44"/>
      <c r="C338" s="45"/>
      <c r="D338" s="46"/>
    </row>
    <row r="339" spans="1:4" ht="15">
      <c r="A339" s="43"/>
      <c r="B339" s="44"/>
      <c r="C339" s="45"/>
      <c r="D339" s="46"/>
    </row>
    <row r="340" spans="1:4" ht="15">
      <c r="A340" s="43"/>
      <c r="B340" s="44"/>
      <c r="C340" s="45"/>
      <c r="D340" s="46"/>
    </row>
    <row r="341" spans="1:4" ht="15">
      <c r="A341" s="43"/>
      <c r="B341" s="44"/>
      <c r="C341" s="45"/>
      <c r="D341" s="46"/>
    </row>
    <row r="342" spans="1:4" ht="15">
      <c r="A342" s="42"/>
      <c r="B342" s="44"/>
      <c r="C342" s="45"/>
      <c r="D342" s="46"/>
    </row>
    <row r="343" spans="1:4" ht="15">
      <c r="A343" s="43"/>
      <c r="B343" s="44"/>
      <c r="C343" s="45"/>
      <c r="D343" s="46"/>
    </row>
    <row r="344" spans="1:4" ht="15">
      <c r="A344" s="43"/>
      <c r="B344" s="44"/>
      <c r="C344" s="45"/>
      <c r="D344" s="46"/>
    </row>
    <row r="345" spans="1:4" ht="15">
      <c r="A345" s="43"/>
      <c r="B345" s="44"/>
      <c r="C345" s="45"/>
      <c r="D345" s="46"/>
    </row>
    <row r="346" spans="1:4" ht="15">
      <c r="A346" s="43"/>
      <c r="B346" s="44"/>
      <c r="C346" s="45"/>
      <c r="D346" s="46"/>
    </row>
    <row r="347" spans="1:4" ht="15">
      <c r="A347" s="43"/>
      <c r="B347" s="44"/>
      <c r="C347" s="45"/>
      <c r="D347" s="46"/>
    </row>
    <row r="348" spans="1:4" ht="15">
      <c r="A348" s="42"/>
      <c r="B348" s="44"/>
      <c r="C348" s="45"/>
      <c r="D348" s="46"/>
    </row>
    <row r="349" spans="1:4" ht="15">
      <c r="A349" s="42"/>
      <c r="B349" s="44"/>
      <c r="C349" s="45"/>
      <c r="D349" s="46"/>
    </row>
    <row r="350" spans="1:4" ht="15">
      <c r="A350" s="42"/>
      <c r="B350" s="44"/>
      <c r="C350" s="45"/>
      <c r="D350" s="46"/>
    </row>
    <row r="351" spans="1:4" ht="15">
      <c r="A351" s="42"/>
      <c r="B351" s="44"/>
      <c r="C351" s="45"/>
      <c r="D351" s="46"/>
    </row>
    <row r="352" spans="1:4" ht="15">
      <c r="A352" s="42"/>
      <c r="B352" s="44"/>
      <c r="C352" s="45"/>
      <c r="D352" s="46"/>
    </row>
    <row r="353" spans="1:4" ht="15">
      <c r="A353" s="42"/>
      <c r="B353" s="44"/>
      <c r="C353" s="45"/>
      <c r="D353" s="46"/>
    </row>
    <row r="354" spans="1:4" ht="15">
      <c r="A354" s="42"/>
      <c r="B354" s="44"/>
      <c r="C354" s="45"/>
      <c r="D354" s="46"/>
    </row>
    <row r="355" spans="1:4" ht="15">
      <c r="A355" s="42"/>
      <c r="B355" s="44"/>
      <c r="C355" s="45"/>
      <c r="D355" s="46"/>
    </row>
    <row r="356" spans="1:4" ht="15">
      <c r="A356" s="42"/>
      <c r="B356" s="44"/>
      <c r="C356" s="45"/>
      <c r="D356" s="46"/>
    </row>
    <row r="357" spans="1:4" ht="15">
      <c r="A357" s="42"/>
      <c r="B357" s="44"/>
      <c r="C357" s="45"/>
      <c r="D357" s="46"/>
    </row>
    <row r="358" spans="1:4" ht="15">
      <c r="A358" s="42"/>
      <c r="B358" s="44"/>
      <c r="C358" s="45"/>
      <c r="D358" s="46"/>
    </row>
    <row r="359" spans="1:4" ht="15">
      <c r="A359" s="43"/>
      <c r="B359" s="44"/>
      <c r="C359" s="45"/>
      <c r="D359" s="46"/>
    </row>
    <row r="360" spans="1:4" ht="15">
      <c r="A360" s="43"/>
      <c r="B360" s="44"/>
      <c r="C360" s="45"/>
      <c r="D360" s="46"/>
    </row>
    <row r="361" spans="1:4" ht="15">
      <c r="A361" s="42"/>
      <c r="B361" s="44"/>
      <c r="C361" s="45"/>
      <c r="D361" s="46"/>
    </row>
    <row r="362" spans="1:4" ht="15">
      <c r="A362" s="43"/>
      <c r="B362" s="44"/>
      <c r="C362" s="45"/>
      <c r="D362" s="46"/>
    </row>
    <row r="363" spans="1:4" ht="15">
      <c r="A363" s="43"/>
      <c r="B363" s="44"/>
      <c r="C363" s="45"/>
      <c r="D363" s="46"/>
    </row>
    <row r="364" spans="1:4" ht="15">
      <c r="A364" s="43"/>
      <c r="B364" s="44"/>
      <c r="C364" s="45"/>
      <c r="D364" s="46"/>
    </row>
    <row r="365" spans="1:4" ht="15">
      <c r="A365" s="43"/>
      <c r="B365" s="44"/>
      <c r="C365" s="45"/>
      <c r="D365" s="46"/>
    </row>
    <row r="366" spans="1:4" ht="15">
      <c r="A366" s="43"/>
      <c r="B366" s="44"/>
      <c r="C366" s="45"/>
      <c r="D366" s="46"/>
    </row>
    <row r="367" spans="1:4" ht="15">
      <c r="A367" s="43"/>
      <c r="B367" s="44"/>
      <c r="C367" s="45"/>
      <c r="D367" s="46"/>
    </row>
    <row r="368" spans="1:4" ht="15">
      <c r="A368" s="43"/>
      <c r="B368" s="44"/>
      <c r="C368" s="45"/>
      <c r="D368" s="46"/>
    </row>
    <row r="369" spans="1:4" ht="15">
      <c r="A369" s="43"/>
      <c r="B369" s="44"/>
      <c r="C369" s="45"/>
      <c r="D369" s="46"/>
    </row>
    <row r="370" spans="1:4" ht="15">
      <c r="A370" s="43"/>
      <c r="B370" s="44"/>
      <c r="C370" s="45"/>
      <c r="D370" s="46"/>
    </row>
    <row r="371" spans="1:4" ht="15">
      <c r="A371" s="43"/>
      <c r="B371" s="44"/>
      <c r="C371" s="45"/>
      <c r="D371" s="46"/>
    </row>
    <row r="372" spans="1:4" ht="15">
      <c r="A372" s="43"/>
      <c r="B372" s="44"/>
      <c r="C372" s="45"/>
      <c r="D372" s="46"/>
    </row>
    <row r="373" spans="1:4" ht="15">
      <c r="A373" s="43"/>
      <c r="B373" s="44"/>
      <c r="C373" s="45"/>
      <c r="D373" s="46"/>
    </row>
    <row r="374" spans="1:4" ht="15">
      <c r="A374" s="43"/>
      <c r="B374" s="44"/>
      <c r="C374" s="45"/>
      <c r="D374" s="46"/>
    </row>
    <row r="375" spans="1:4" ht="15">
      <c r="A375" s="43"/>
      <c r="B375" s="44"/>
      <c r="C375" s="45"/>
      <c r="D375" s="46"/>
    </row>
    <row r="376" spans="1:4" ht="15">
      <c r="A376" s="43"/>
      <c r="B376" s="44"/>
      <c r="C376" s="45"/>
      <c r="D376" s="46"/>
    </row>
    <row r="377" spans="1:4" ht="15">
      <c r="A377" s="43"/>
      <c r="B377" s="44"/>
      <c r="C377" s="45"/>
      <c r="D377" s="46"/>
    </row>
    <row r="378" spans="1:4" ht="15">
      <c r="A378" s="43"/>
      <c r="B378" s="44"/>
      <c r="C378" s="45"/>
      <c r="D378" s="46"/>
    </row>
    <row r="379" spans="1:4" ht="15">
      <c r="A379" s="43"/>
      <c r="B379" s="44"/>
      <c r="C379" s="45"/>
      <c r="D379" s="46"/>
    </row>
    <row r="380" spans="1:4" ht="15">
      <c r="A380" s="43"/>
      <c r="B380" s="44"/>
      <c r="C380" s="45"/>
      <c r="D380" s="46"/>
    </row>
    <row r="381" spans="1:4" ht="15">
      <c r="A381" s="43"/>
      <c r="B381" s="44"/>
      <c r="C381" s="45"/>
      <c r="D381" s="46"/>
    </row>
    <row r="382" spans="1:4" ht="15">
      <c r="A382" s="43"/>
      <c r="B382" s="44"/>
      <c r="C382" s="45"/>
      <c r="D382" s="46"/>
    </row>
    <row r="383" spans="1:4" ht="15">
      <c r="A383" s="43"/>
      <c r="B383" s="44"/>
      <c r="C383" s="45"/>
      <c r="D383" s="46"/>
    </row>
    <row r="384" spans="1:4" ht="15">
      <c r="A384" s="43"/>
      <c r="B384" s="44"/>
      <c r="C384" s="45"/>
      <c r="D384" s="46"/>
    </row>
    <row r="385" spans="1:4" ht="15">
      <c r="A385" s="43"/>
      <c r="B385" s="44"/>
      <c r="C385" s="45"/>
      <c r="D385" s="46"/>
    </row>
    <row r="386" spans="1:4" ht="15">
      <c r="A386" s="43"/>
      <c r="B386" s="44"/>
      <c r="C386" s="45"/>
      <c r="D386" s="46"/>
    </row>
    <row r="387" spans="1:4" ht="15">
      <c r="A387" s="43"/>
      <c r="B387" s="44"/>
      <c r="C387" s="45"/>
      <c r="D387" s="46"/>
    </row>
    <row r="388" spans="1:4" ht="15">
      <c r="A388" s="43"/>
      <c r="B388" s="44"/>
      <c r="C388" s="45"/>
      <c r="D388" s="46"/>
    </row>
    <row r="389" spans="1:4" ht="15">
      <c r="A389" s="43"/>
      <c r="B389" s="44"/>
      <c r="C389" s="45"/>
      <c r="D389" s="46"/>
    </row>
    <row r="390" spans="1:4" ht="15">
      <c r="A390" s="43"/>
      <c r="B390" s="44"/>
      <c r="C390" s="45"/>
      <c r="D390" s="46"/>
    </row>
    <row r="391" spans="1:4" ht="15">
      <c r="A391" s="43"/>
      <c r="B391" s="44"/>
      <c r="C391" s="45"/>
      <c r="D391" s="46"/>
    </row>
    <row r="392" spans="1:4" ht="15">
      <c r="A392" s="43"/>
      <c r="B392" s="44"/>
      <c r="C392" s="45"/>
      <c r="D392" s="46"/>
    </row>
    <row r="393" spans="1:4" ht="15">
      <c r="A393" s="43"/>
      <c r="B393" s="44"/>
      <c r="C393" s="45"/>
      <c r="D393" s="46"/>
    </row>
    <row r="394" spans="1:4" ht="15">
      <c r="A394" s="43"/>
      <c r="B394" s="44"/>
      <c r="C394" s="45"/>
      <c r="D394" s="46"/>
    </row>
    <row r="395" spans="1:4" ht="15">
      <c r="A395" s="43"/>
      <c r="B395" s="44"/>
      <c r="C395" s="45"/>
      <c r="D395" s="46"/>
    </row>
    <row r="396" spans="1:4" ht="15">
      <c r="A396" s="43"/>
      <c r="B396" s="44"/>
      <c r="C396" s="45"/>
      <c r="D396" s="46"/>
    </row>
    <row r="397" spans="1:4" ht="15">
      <c r="A397" s="42"/>
      <c r="B397" s="44"/>
      <c r="C397" s="45"/>
      <c r="D397" s="46"/>
    </row>
    <row r="398" spans="1:4" ht="15">
      <c r="A398" s="43"/>
      <c r="B398" s="44"/>
      <c r="C398" s="45"/>
      <c r="D398" s="46"/>
    </row>
    <row r="399" spans="1:4" ht="15">
      <c r="A399" s="43"/>
      <c r="B399" s="44"/>
      <c r="C399" s="45"/>
      <c r="D399" s="46"/>
    </row>
    <row r="400" spans="1:4" ht="15">
      <c r="A400" s="43"/>
      <c r="B400" s="44"/>
      <c r="C400" s="45"/>
      <c r="D400" s="46"/>
    </row>
    <row r="401" spans="1:4" ht="15">
      <c r="A401" s="43"/>
      <c r="B401" s="44"/>
      <c r="C401" s="45"/>
      <c r="D401" s="46"/>
    </row>
    <row r="402" spans="1:4" ht="15">
      <c r="A402" s="43"/>
      <c r="B402" s="44"/>
      <c r="C402" s="45"/>
      <c r="D402" s="46"/>
    </row>
    <row r="403" spans="1:4" ht="15">
      <c r="A403" s="43"/>
      <c r="B403" s="44"/>
      <c r="C403" s="45"/>
      <c r="D403" s="46"/>
    </row>
    <row r="404" spans="1:4" ht="15">
      <c r="A404" s="43"/>
      <c r="B404" s="44"/>
      <c r="C404" s="45"/>
      <c r="D404" s="46"/>
    </row>
    <row r="405" spans="1:4" ht="15">
      <c r="A405" s="43"/>
      <c r="B405" s="44"/>
      <c r="C405" s="45"/>
      <c r="D405" s="46"/>
    </row>
    <row r="406" spans="1:4" ht="15">
      <c r="A406" s="43"/>
      <c r="B406" s="44"/>
      <c r="C406" s="45"/>
      <c r="D406" s="46"/>
    </row>
    <row r="407" spans="1:4" ht="15">
      <c r="A407" s="43"/>
      <c r="B407" s="44"/>
      <c r="C407" s="45"/>
      <c r="D407" s="46"/>
    </row>
    <row r="408" spans="1:4" ht="15">
      <c r="A408" s="43"/>
      <c r="B408" s="44"/>
      <c r="C408" s="45"/>
      <c r="D408" s="46"/>
    </row>
    <row r="409" spans="1:4" ht="15">
      <c r="A409" s="43"/>
      <c r="B409" s="44"/>
      <c r="C409" s="45"/>
      <c r="D409" s="46"/>
    </row>
    <row r="410" spans="1:4" ht="15">
      <c r="A410" s="42"/>
      <c r="B410" s="44"/>
      <c r="C410" s="45"/>
      <c r="D410" s="46"/>
    </row>
    <row r="411" spans="1:4" ht="15">
      <c r="A411" s="43"/>
      <c r="B411" s="44"/>
      <c r="C411" s="45"/>
      <c r="D411" s="46"/>
    </row>
    <row r="412" spans="1:4" ht="15">
      <c r="A412" s="43"/>
      <c r="B412" s="44"/>
      <c r="C412" s="45"/>
      <c r="D412" s="46"/>
    </row>
    <row r="413" spans="1:4" ht="15">
      <c r="A413" s="43"/>
      <c r="B413" s="44"/>
      <c r="C413" s="45"/>
      <c r="D413" s="46"/>
    </row>
    <row r="414" spans="1:4" ht="15">
      <c r="A414" s="43"/>
      <c r="B414" s="44"/>
      <c r="C414" s="45"/>
      <c r="D414" s="46"/>
    </row>
    <row r="415" spans="1:4" ht="15">
      <c r="A415" s="43"/>
      <c r="B415" s="44"/>
      <c r="C415" s="45"/>
      <c r="D415" s="46"/>
    </row>
    <row r="416" spans="1:4" ht="15">
      <c r="A416" s="43"/>
      <c r="B416" s="44"/>
      <c r="C416" s="45"/>
      <c r="D416" s="46"/>
    </row>
    <row r="417" spans="1:4" ht="15">
      <c r="A417" s="42"/>
      <c r="B417" s="44"/>
      <c r="C417" s="45"/>
      <c r="D417" s="46"/>
    </row>
    <row r="418" spans="1:4" ht="15">
      <c r="A418" s="43"/>
      <c r="B418" s="44"/>
      <c r="C418" s="45"/>
      <c r="D418" s="46"/>
    </row>
    <row r="419" spans="1:4" ht="15">
      <c r="A419" s="43"/>
      <c r="B419" s="44"/>
      <c r="C419" s="45"/>
      <c r="D419" s="46"/>
    </row>
    <row r="420" spans="1:4" ht="15">
      <c r="A420" s="43"/>
      <c r="B420" s="44"/>
      <c r="C420" s="45"/>
      <c r="D420" s="46"/>
    </row>
    <row r="421" spans="1:4" ht="15">
      <c r="A421" s="42"/>
      <c r="B421" s="44"/>
      <c r="C421" s="45"/>
      <c r="D421" s="46"/>
    </row>
    <row r="422" spans="1:4" ht="15">
      <c r="A422" s="43"/>
      <c r="B422" s="44"/>
      <c r="C422" s="45"/>
      <c r="D422" s="46"/>
    </row>
    <row r="423" spans="1:4" ht="15">
      <c r="A423" s="43"/>
      <c r="B423" s="44"/>
      <c r="C423" s="45"/>
      <c r="D423" s="46"/>
    </row>
    <row r="424" spans="1:4" ht="15">
      <c r="A424" s="43"/>
      <c r="B424" s="44"/>
      <c r="C424" s="45"/>
      <c r="D424" s="46"/>
    </row>
    <row r="425" spans="1:4" ht="15">
      <c r="A425" s="43"/>
      <c r="B425" s="44"/>
      <c r="C425" s="45"/>
      <c r="D425" s="46"/>
    </row>
    <row r="426" spans="1:4" ht="15">
      <c r="A426" s="43"/>
      <c r="B426" s="44"/>
      <c r="C426" s="45"/>
      <c r="D426" s="46"/>
    </row>
    <row r="427" spans="1:4" ht="15">
      <c r="A427" s="43"/>
      <c r="B427" s="44"/>
      <c r="C427" s="45"/>
      <c r="D427" s="46"/>
    </row>
    <row r="428" spans="1:4" ht="15">
      <c r="A428" s="43"/>
      <c r="B428" s="44"/>
      <c r="C428" s="45"/>
      <c r="D428" s="46"/>
    </row>
    <row r="429" spans="1:4" ht="15">
      <c r="A429" s="43"/>
      <c r="B429" s="44"/>
      <c r="C429" s="45"/>
      <c r="D429" s="46"/>
    </row>
    <row r="430" spans="1:4" ht="15">
      <c r="A430" s="43"/>
      <c r="B430" s="44"/>
      <c r="C430" s="45"/>
      <c r="D430" s="46"/>
    </row>
    <row r="431" spans="1:4" ht="15">
      <c r="A431" s="43"/>
      <c r="B431" s="44"/>
      <c r="C431" s="45"/>
      <c r="D431" s="46"/>
    </row>
    <row r="432" spans="1:4" ht="15">
      <c r="A432" s="43"/>
      <c r="B432" s="44"/>
      <c r="C432" s="45"/>
      <c r="D432" s="46"/>
    </row>
    <row r="433" spans="1:4" ht="15">
      <c r="A433" s="43"/>
      <c r="B433" s="44"/>
      <c r="C433" s="45"/>
      <c r="D433" s="46"/>
    </row>
    <row r="434" spans="1:4" ht="15">
      <c r="A434" s="43"/>
      <c r="B434" s="44"/>
      <c r="C434" s="45"/>
      <c r="D434" s="46"/>
    </row>
    <row r="435" spans="1:4" ht="15">
      <c r="A435" s="43"/>
      <c r="B435" s="44"/>
      <c r="C435" s="45"/>
      <c r="D435" s="46"/>
    </row>
    <row r="436" spans="1:4" ht="15">
      <c r="A436" s="43"/>
      <c r="B436" s="44"/>
      <c r="C436" s="45"/>
      <c r="D436" s="46"/>
    </row>
    <row r="437" spans="1:4" ht="15">
      <c r="A437" s="43"/>
      <c r="B437" s="44"/>
      <c r="C437" s="45"/>
      <c r="D437" s="46"/>
    </row>
    <row r="438" spans="1:4" ht="15">
      <c r="A438" s="42"/>
      <c r="B438" s="44"/>
      <c r="C438" s="45"/>
      <c r="D438" s="46"/>
    </row>
    <row r="439" spans="1:4" ht="15">
      <c r="A439" s="42"/>
      <c r="B439" s="44"/>
      <c r="C439" s="45"/>
      <c r="D439" s="46"/>
    </row>
    <row r="440" spans="1:4" ht="15">
      <c r="A440" s="43"/>
      <c r="B440" s="44"/>
      <c r="C440" s="45"/>
      <c r="D440" s="46"/>
    </row>
    <row r="441" spans="1:4" ht="15">
      <c r="A441" s="43"/>
      <c r="B441" s="44"/>
      <c r="C441" s="45"/>
      <c r="D441" s="46"/>
    </row>
    <row r="442" spans="1:4" ht="15">
      <c r="A442" s="43"/>
      <c r="B442" s="44"/>
      <c r="C442" s="45"/>
      <c r="D442" s="46"/>
    </row>
    <row r="443" spans="1:4" ht="15">
      <c r="A443" s="43"/>
      <c r="B443" s="44"/>
      <c r="C443" s="45"/>
      <c r="D443" s="46"/>
    </row>
    <row r="444" spans="1:4" ht="15">
      <c r="A444" s="43"/>
      <c r="B444" s="44"/>
      <c r="C444" s="45"/>
      <c r="D444" s="46"/>
    </row>
    <row r="445" spans="1:4" ht="15">
      <c r="A445" s="42"/>
      <c r="B445" s="44"/>
      <c r="C445" s="45"/>
      <c r="D445" s="46"/>
    </row>
    <row r="446" spans="1:4" ht="15">
      <c r="A446" s="43"/>
      <c r="B446" s="44"/>
      <c r="C446" s="45"/>
      <c r="D446" s="46"/>
    </row>
    <row r="447" spans="1:4" ht="15">
      <c r="A447" s="42"/>
      <c r="B447" s="44"/>
      <c r="C447" s="45"/>
      <c r="D447" s="46"/>
    </row>
    <row r="448" spans="1:4" ht="15">
      <c r="A448" s="43"/>
      <c r="B448" s="44"/>
      <c r="C448" s="45"/>
      <c r="D448" s="46"/>
    </row>
    <row r="449" spans="1:4" ht="15">
      <c r="A449" s="43"/>
      <c r="B449" s="44"/>
      <c r="C449" s="45"/>
      <c r="D449" s="46"/>
    </row>
    <row r="450" spans="1:4" ht="15">
      <c r="A450" s="42"/>
      <c r="B450" s="44"/>
      <c r="C450" s="45"/>
      <c r="D450" s="46"/>
    </row>
    <row r="451" spans="1:4" ht="15">
      <c r="A451" s="43"/>
      <c r="B451" s="44"/>
      <c r="C451" s="45"/>
      <c r="D451" s="46"/>
    </row>
    <row r="452" spans="1:4" ht="15">
      <c r="A452" s="43"/>
      <c r="B452" s="44"/>
      <c r="C452" s="45"/>
      <c r="D452" s="46"/>
    </row>
    <row r="453" spans="1:4" ht="15">
      <c r="A453" s="43"/>
      <c r="B453" s="44"/>
      <c r="C453" s="45"/>
      <c r="D453" s="46"/>
    </row>
    <row r="454" spans="1:4" ht="15">
      <c r="A454" s="43"/>
      <c r="B454" s="44"/>
      <c r="C454" s="45"/>
      <c r="D454" s="46"/>
    </row>
    <row r="455" spans="1:4" ht="15">
      <c r="A455" s="43"/>
      <c r="B455" s="44"/>
      <c r="C455" s="45"/>
      <c r="D455" s="46"/>
    </row>
    <row r="456" spans="1:4" ht="15">
      <c r="A456" s="43"/>
      <c r="B456" s="44"/>
      <c r="C456" s="45"/>
      <c r="D456" s="46"/>
    </row>
    <row r="457" spans="1:4" ht="15">
      <c r="A457" s="43"/>
      <c r="B457" s="44"/>
      <c r="C457" s="45"/>
      <c r="D457" s="46"/>
    </row>
    <row r="458" spans="1:4" ht="15">
      <c r="A458" s="43"/>
      <c r="B458" s="44"/>
      <c r="C458" s="45"/>
      <c r="D458" s="46"/>
    </row>
    <row r="459" spans="1:4" ht="15">
      <c r="A459" s="43"/>
      <c r="B459" s="44"/>
      <c r="C459" s="45"/>
      <c r="D459" s="46"/>
    </row>
    <row r="460" spans="1:4" ht="15">
      <c r="A460" s="42"/>
      <c r="B460" s="44"/>
      <c r="C460" s="45"/>
      <c r="D460" s="46"/>
    </row>
    <row r="461" spans="1:4" ht="15">
      <c r="A461" s="43"/>
      <c r="B461" s="44"/>
      <c r="C461" s="45"/>
      <c r="D461" s="46"/>
    </row>
    <row r="462" spans="1:4" ht="15">
      <c r="A462" s="43"/>
      <c r="B462" s="44"/>
      <c r="C462" s="45"/>
      <c r="D462" s="46"/>
    </row>
    <row r="463" spans="1:4" ht="15">
      <c r="A463" s="43"/>
      <c r="B463" s="44"/>
      <c r="C463" s="45"/>
      <c r="D463" s="46"/>
    </row>
    <row r="464" spans="1:4" ht="15">
      <c r="A464" s="43"/>
      <c r="B464" s="44"/>
      <c r="C464" s="45"/>
      <c r="D464" s="46"/>
    </row>
    <row r="465" spans="1:4" ht="15">
      <c r="A465" s="43"/>
      <c r="B465" s="44"/>
      <c r="C465" s="45"/>
      <c r="D465" s="46"/>
    </row>
    <row r="466" spans="1:4" ht="15">
      <c r="A466" s="43"/>
      <c r="B466" s="44"/>
      <c r="C466" s="45"/>
      <c r="D466" s="46"/>
    </row>
    <row r="467" spans="1:4" ht="15">
      <c r="A467" s="43"/>
      <c r="B467" s="44"/>
      <c r="C467" s="45"/>
      <c r="D467" s="46"/>
    </row>
    <row r="468" spans="1:4" ht="15">
      <c r="A468" s="43"/>
      <c r="B468" s="44"/>
      <c r="C468" s="45"/>
      <c r="D468" s="46"/>
    </row>
    <row r="469" spans="1:4" ht="15">
      <c r="A469" s="43"/>
      <c r="B469" s="44"/>
      <c r="C469" s="45"/>
      <c r="D469" s="46"/>
    </row>
    <row r="470" spans="1:4" ht="15">
      <c r="A470" s="43"/>
      <c r="B470" s="44"/>
      <c r="C470" s="45"/>
      <c r="D470" s="46"/>
    </row>
    <row r="471" spans="1:4" ht="15">
      <c r="A471" s="43"/>
      <c r="B471" s="44"/>
      <c r="C471" s="45"/>
      <c r="D471" s="46"/>
    </row>
    <row r="472" spans="1:4" ht="15">
      <c r="A472" s="43"/>
      <c r="B472" s="44"/>
      <c r="C472" s="45"/>
      <c r="D472" s="46"/>
    </row>
    <row r="473" spans="1:4" ht="15">
      <c r="A473" s="43"/>
      <c r="B473" s="44"/>
      <c r="C473" s="45"/>
      <c r="D473" s="46"/>
    </row>
    <row r="474" spans="1:4" ht="15">
      <c r="A474" s="43"/>
      <c r="B474" s="44"/>
      <c r="C474" s="45"/>
      <c r="D474" s="46"/>
    </row>
    <row r="475" spans="1:4" ht="15">
      <c r="A475" s="43"/>
      <c r="B475" s="44"/>
      <c r="C475" s="45"/>
      <c r="D475" s="46"/>
    </row>
    <row r="476" spans="1:4" ht="15">
      <c r="A476" s="43"/>
      <c r="B476" s="44"/>
      <c r="C476" s="45"/>
      <c r="D476" s="46"/>
    </row>
    <row r="477" spans="1:4" ht="15">
      <c r="A477" s="43"/>
      <c r="B477" s="44"/>
      <c r="C477" s="45"/>
      <c r="D477" s="46"/>
    </row>
    <row r="478" spans="1:4" ht="15">
      <c r="A478" s="43"/>
      <c r="B478" s="44"/>
      <c r="C478" s="45"/>
      <c r="D478" s="46"/>
    </row>
    <row r="479" spans="1:4" ht="15">
      <c r="A479" s="43"/>
      <c r="B479" s="44"/>
      <c r="C479" s="45"/>
      <c r="D479" s="46"/>
    </row>
    <row r="480" spans="1:4" ht="15">
      <c r="A480" s="43"/>
      <c r="B480" s="44"/>
      <c r="C480" s="45"/>
      <c r="D480" s="46"/>
    </row>
    <row r="481" spans="1:4" ht="15">
      <c r="A481" s="42"/>
      <c r="B481" s="44"/>
      <c r="C481" s="45"/>
      <c r="D481" s="46"/>
    </row>
    <row r="482" spans="1:4" ht="15">
      <c r="A482" s="43"/>
      <c r="B482" s="44"/>
      <c r="C482" s="45"/>
      <c r="D482" s="46"/>
    </row>
    <row r="483" spans="1:4" ht="15">
      <c r="A483" s="43"/>
      <c r="B483" s="44"/>
      <c r="C483" s="45"/>
      <c r="D483" s="46"/>
    </row>
    <row r="484" spans="1:4" ht="15">
      <c r="A484" s="43"/>
      <c r="B484" s="44"/>
      <c r="C484" s="45"/>
      <c r="D484" s="46"/>
    </row>
    <row r="485" spans="1:4" ht="15">
      <c r="A485" s="43"/>
      <c r="B485" s="44"/>
      <c r="C485" s="45"/>
      <c r="D485" s="46"/>
    </row>
    <row r="486" spans="1:4" ht="15">
      <c r="A486" s="43"/>
      <c r="B486" s="44"/>
      <c r="C486" s="45"/>
      <c r="D486" s="46"/>
    </row>
    <row r="487" spans="1:4" ht="15">
      <c r="A487" s="43"/>
      <c r="B487" s="44"/>
      <c r="C487" s="45"/>
      <c r="D487" s="46"/>
    </row>
    <row r="488" spans="1:4" ht="15">
      <c r="A488" s="43"/>
      <c r="B488" s="44"/>
      <c r="C488" s="45"/>
      <c r="D488" s="46"/>
    </row>
    <row r="489" spans="1:4" ht="15">
      <c r="A489" s="43"/>
      <c r="B489" s="44"/>
      <c r="C489" s="45"/>
      <c r="D489" s="46"/>
    </row>
    <row r="490" spans="1:4" ht="15">
      <c r="A490" s="43"/>
      <c r="B490" s="44"/>
      <c r="C490" s="45"/>
      <c r="D490" s="46"/>
    </row>
    <row r="491" spans="1:4" ht="15">
      <c r="A491" s="43"/>
      <c r="B491" s="44"/>
      <c r="C491" s="45"/>
      <c r="D491" s="46"/>
    </row>
    <row r="492" spans="1:4" ht="15">
      <c r="A492" s="43"/>
      <c r="B492" s="44"/>
      <c r="C492" s="45"/>
      <c r="D492" s="46"/>
    </row>
    <row r="493" spans="1:4" ht="15">
      <c r="A493" s="43"/>
      <c r="B493" s="44"/>
      <c r="C493" s="45"/>
      <c r="D493" s="46"/>
    </row>
    <row r="494" spans="1:4" ht="15">
      <c r="A494" s="43"/>
      <c r="B494" s="44"/>
      <c r="C494" s="45"/>
      <c r="D494" s="46"/>
    </row>
    <row r="495" spans="1:4" ht="15">
      <c r="A495" s="43"/>
      <c r="B495" s="44"/>
      <c r="C495" s="45"/>
      <c r="D495" s="46"/>
    </row>
    <row r="496" spans="1:4" ht="15">
      <c r="A496" s="42"/>
      <c r="B496" s="44"/>
      <c r="C496" s="45"/>
      <c r="D496" s="46"/>
    </row>
    <row r="497" spans="1:4" ht="15">
      <c r="A497" s="42"/>
      <c r="B497" s="44"/>
      <c r="C497" s="45"/>
      <c r="D497" s="46"/>
    </row>
    <row r="498" spans="1:4" ht="15">
      <c r="A498" s="42"/>
      <c r="B498" s="44"/>
      <c r="C498" s="45"/>
      <c r="D498" s="46"/>
    </row>
    <row r="499" spans="1:4" ht="15">
      <c r="A499" s="42"/>
      <c r="B499" s="44"/>
      <c r="C499" s="45"/>
      <c r="D499" s="46"/>
    </row>
    <row r="500" spans="1:4" ht="15">
      <c r="A500" s="42"/>
      <c r="B500" s="44"/>
      <c r="C500" s="45"/>
      <c r="D500" s="46"/>
    </row>
    <row r="501" spans="1:4" ht="15">
      <c r="A501" s="42"/>
      <c r="B501" s="44"/>
      <c r="C501" s="45"/>
      <c r="D501" s="46"/>
    </row>
    <row r="502" spans="1:4" ht="15">
      <c r="A502" s="42"/>
      <c r="B502" s="44"/>
      <c r="C502" s="45"/>
      <c r="D502" s="46"/>
    </row>
    <row r="503" spans="1:4" ht="15">
      <c r="A503" s="43"/>
      <c r="B503" s="44"/>
      <c r="C503" s="45"/>
      <c r="D503" s="46"/>
    </row>
    <row r="504" spans="1:4" ht="15">
      <c r="A504" s="43"/>
      <c r="B504" s="44"/>
      <c r="C504" s="45"/>
      <c r="D504" s="46"/>
    </row>
    <row r="505" spans="1:4" ht="15">
      <c r="A505" s="42"/>
      <c r="B505" s="44"/>
      <c r="C505" s="45"/>
      <c r="D505" s="46"/>
    </row>
    <row r="506" spans="1:4" ht="15">
      <c r="A506" s="43"/>
      <c r="B506" s="44"/>
      <c r="C506" s="45"/>
      <c r="D506" s="46"/>
    </row>
    <row r="507" spans="1:4" ht="15">
      <c r="A507" s="43"/>
      <c r="B507" s="44"/>
      <c r="C507" s="45"/>
      <c r="D507" s="46"/>
    </row>
    <row r="508" spans="1:4" ht="15">
      <c r="A508" s="43"/>
      <c r="B508" s="44"/>
      <c r="C508" s="45"/>
      <c r="D508" s="46"/>
    </row>
    <row r="509" spans="1:4" ht="15">
      <c r="A509" s="43"/>
      <c r="B509" s="44"/>
      <c r="C509" s="45"/>
      <c r="D509" s="46"/>
    </row>
    <row r="510" spans="1:4" ht="15">
      <c r="A510" s="43"/>
      <c r="B510" s="44"/>
      <c r="C510" s="45"/>
      <c r="D510" s="46"/>
    </row>
    <row r="511" spans="1:4" ht="15">
      <c r="A511" s="43"/>
      <c r="B511" s="44"/>
      <c r="C511" s="45"/>
      <c r="D511" s="46"/>
    </row>
    <row r="512" spans="1:4" ht="15">
      <c r="A512" s="42"/>
      <c r="B512" s="44"/>
      <c r="C512" s="45"/>
      <c r="D512" s="46"/>
    </row>
    <row r="513" spans="1:4" ht="15">
      <c r="A513" s="43"/>
      <c r="B513" s="44"/>
      <c r="C513" s="45"/>
      <c r="D513" s="46"/>
    </row>
    <row r="514" spans="1:4" ht="15">
      <c r="A514" s="43"/>
      <c r="B514" s="44"/>
      <c r="C514" s="45"/>
      <c r="D514" s="46"/>
    </row>
    <row r="515" spans="1:4" ht="15">
      <c r="A515" s="43"/>
      <c r="B515" s="44"/>
      <c r="C515" s="45"/>
      <c r="D515" s="46"/>
    </row>
    <row r="516" spans="1:4" ht="15">
      <c r="A516" s="43"/>
      <c r="B516" s="44"/>
      <c r="C516" s="45"/>
      <c r="D516" s="46"/>
    </row>
    <row r="517" spans="1:4" ht="15">
      <c r="A517" s="43"/>
      <c r="B517" s="44"/>
      <c r="C517" s="45"/>
      <c r="D517" s="46"/>
    </row>
    <row r="518" spans="1:4" ht="15">
      <c r="A518" s="43"/>
      <c r="B518" s="44"/>
      <c r="C518" s="45"/>
      <c r="D518" s="46"/>
    </row>
    <row r="519" spans="1:4" ht="15">
      <c r="A519" s="43"/>
      <c r="B519" s="44"/>
      <c r="C519" s="45"/>
      <c r="D519" s="46"/>
    </row>
    <row r="520" spans="1:4" ht="15">
      <c r="A520" s="43"/>
      <c r="B520" s="44"/>
      <c r="C520" s="45"/>
      <c r="D520" s="46"/>
    </row>
    <row r="521" spans="1:4" ht="15">
      <c r="A521" s="43"/>
      <c r="B521" s="44"/>
      <c r="C521" s="45"/>
      <c r="D521" s="46"/>
    </row>
    <row r="522" spans="1:4" ht="15">
      <c r="A522" s="43"/>
      <c r="B522" s="44"/>
      <c r="C522" s="45"/>
      <c r="D522" s="46"/>
    </row>
    <row r="523" spans="1:4" ht="15">
      <c r="A523" s="43"/>
      <c r="B523" s="44"/>
      <c r="C523" s="45"/>
      <c r="D523" s="46"/>
    </row>
    <row r="524" spans="1:4" ht="15">
      <c r="A524" s="43"/>
      <c r="B524" s="44"/>
      <c r="C524" s="45"/>
      <c r="D524" s="46"/>
    </row>
    <row r="525" spans="1:4" ht="15">
      <c r="A525" s="43"/>
      <c r="B525" s="44"/>
      <c r="C525" s="45"/>
      <c r="D525" s="46"/>
    </row>
    <row r="526" spans="1:4" ht="15">
      <c r="A526" s="43"/>
      <c r="B526" s="44"/>
      <c r="C526" s="45"/>
      <c r="D526" s="46"/>
    </row>
    <row r="527" spans="1:4" ht="15">
      <c r="A527" s="43"/>
      <c r="B527" s="44"/>
      <c r="C527" s="45"/>
      <c r="D527" s="46"/>
    </row>
    <row r="528" spans="1:4" ht="15">
      <c r="A528" s="43"/>
      <c r="B528" s="44"/>
      <c r="C528" s="45"/>
      <c r="D528" s="46"/>
    </row>
    <row r="529" spans="1:4" ht="15">
      <c r="A529" s="43"/>
      <c r="B529" s="44"/>
      <c r="C529" s="45"/>
      <c r="D529" s="46"/>
    </row>
    <row r="530" spans="1:4" ht="15">
      <c r="A530" s="43"/>
      <c r="B530" s="44"/>
      <c r="C530" s="45"/>
      <c r="D530" s="46"/>
    </row>
    <row r="531" spans="1:4" ht="15">
      <c r="A531" s="43"/>
      <c r="B531" s="44"/>
      <c r="C531" s="45"/>
      <c r="D531" s="46"/>
    </row>
    <row r="532" spans="1:4" ht="15">
      <c r="A532" s="43"/>
      <c r="B532" s="44"/>
      <c r="C532" s="45"/>
      <c r="D532" s="46"/>
    </row>
    <row r="533" spans="1:4" ht="15">
      <c r="A533" s="43"/>
      <c r="B533" s="44"/>
      <c r="C533" s="45"/>
      <c r="D533" s="46"/>
    </row>
    <row r="534" spans="1:4" ht="15">
      <c r="A534" s="43"/>
      <c r="B534" s="44"/>
      <c r="C534" s="45"/>
      <c r="D534" s="46"/>
    </row>
    <row r="535" spans="1:4" ht="15">
      <c r="A535" s="43"/>
      <c r="B535" s="44"/>
      <c r="C535" s="45"/>
      <c r="D535" s="46"/>
    </row>
    <row r="536" spans="1:4" ht="15">
      <c r="A536" s="43"/>
      <c r="B536" s="44"/>
      <c r="C536" s="45"/>
      <c r="D536" s="46"/>
    </row>
    <row r="537" spans="1:4" ht="15">
      <c r="A537" s="43"/>
      <c r="B537" s="44"/>
      <c r="C537" s="45"/>
      <c r="D537" s="46"/>
    </row>
    <row r="538" spans="1:4" ht="15">
      <c r="A538" s="42"/>
      <c r="B538" s="44"/>
      <c r="C538" s="45"/>
      <c r="D538" s="46"/>
    </row>
    <row r="539" spans="1:4" ht="15">
      <c r="A539" s="42"/>
      <c r="B539" s="44"/>
      <c r="C539" s="45"/>
      <c r="D539" s="46"/>
    </row>
    <row r="540" spans="1:4" ht="15">
      <c r="A540" s="43"/>
      <c r="B540" s="44"/>
      <c r="C540" s="45"/>
      <c r="D540" s="46"/>
    </row>
    <row r="541" spans="1:4" ht="15">
      <c r="A541" s="43"/>
      <c r="B541" s="44"/>
      <c r="C541" s="45"/>
      <c r="D541" s="46"/>
    </row>
    <row r="542" spans="1:4" ht="15">
      <c r="A542" s="43"/>
      <c r="B542" s="44"/>
      <c r="C542" s="45"/>
      <c r="D542" s="46"/>
    </row>
    <row r="543" spans="1:4" ht="15">
      <c r="A543" s="43"/>
      <c r="B543" s="44"/>
      <c r="C543" s="45"/>
      <c r="D543" s="46"/>
    </row>
    <row r="544" spans="1:4" ht="15">
      <c r="A544" s="43"/>
      <c r="B544" s="44"/>
      <c r="C544" s="45"/>
      <c r="D544" s="46"/>
    </row>
    <row r="545" spans="1:4" ht="15">
      <c r="A545" s="43"/>
      <c r="B545" s="44"/>
      <c r="C545" s="45"/>
      <c r="D545" s="46"/>
    </row>
    <row r="546" spans="1:4" ht="15">
      <c r="A546" s="43"/>
      <c r="B546" s="44"/>
      <c r="C546" s="45"/>
      <c r="D546" s="46"/>
    </row>
    <row r="547" spans="1:4" ht="15">
      <c r="A547" s="42"/>
      <c r="B547" s="44"/>
      <c r="C547" s="45"/>
      <c r="D547" s="46"/>
    </row>
    <row r="548" spans="1:4" ht="15">
      <c r="A548" s="43"/>
      <c r="B548" s="44"/>
      <c r="C548" s="45"/>
      <c r="D548" s="46"/>
    </row>
    <row r="549" spans="1:4" ht="15">
      <c r="A549" s="43"/>
      <c r="B549" s="44"/>
      <c r="C549" s="45"/>
      <c r="D549" s="46"/>
    </row>
    <row r="550" spans="1:4" ht="15">
      <c r="A550" s="42"/>
      <c r="B550" s="44"/>
      <c r="C550" s="45"/>
      <c r="D550" s="46"/>
    </row>
    <row r="551" spans="1:4" ht="15">
      <c r="A551" s="43"/>
      <c r="B551" s="44"/>
      <c r="C551" s="45"/>
      <c r="D551" s="46"/>
    </row>
    <row r="552" spans="1:4" ht="15">
      <c r="A552" s="43"/>
      <c r="B552" s="44"/>
      <c r="C552" s="45"/>
      <c r="D552" s="46"/>
    </row>
    <row r="553" spans="1:4" ht="15">
      <c r="A553" s="43"/>
      <c r="B553" s="44"/>
      <c r="C553" s="45"/>
      <c r="D553" s="46"/>
    </row>
    <row r="554" spans="1:4" ht="15">
      <c r="A554" s="43"/>
      <c r="B554" s="44"/>
      <c r="C554" s="45"/>
      <c r="D554" s="46"/>
    </row>
    <row r="555" spans="1:4" ht="15">
      <c r="A555" s="43"/>
      <c r="B555" s="44"/>
      <c r="C555" s="45"/>
      <c r="D555" s="46"/>
    </row>
    <row r="556" spans="1:4" ht="15">
      <c r="A556" s="43"/>
      <c r="B556" s="44"/>
      <c r="C556" s="45"/>
      <c r="D556" s="46"/>
    </row>
    <row r="557" spans="1:4" ht="15">
      <c r="A557" s="43"/>
      <c r="B557" s="44"/>
      <c r="C557" s="45"/>
      <c r="D557" s="46"/>
    </row>
    <row r="558" spans="1:4" ht="15">
      <c r="A558" s="43"/>
      <c r="B558" s="44"/>
      <c r="C558" s="45"/>
      <c r="D558" s="46"/>
    </row>
    <row r="559" spans="1:4" ht="15">
      <c r="A559" s="43"/>
      <c r="B559" s="44"/>
      <c r="C559" s="45"/>
      <c r="D559" s="46"/>
    </row>
    <row r="560" spans="1:4" ht="15">
      <c r="A560" s="42"/>
      <c r="B560" s="44"/>
      <c r="C560" s="45"/>
      <c r="D560" s="46"/>
    </row>
    <row r="561" spans="1:4" ht="15">
      <c r="A561" s="43"/>
      <c r="B561" s="44"/>
      <c r="C561" s="45"/>
      <c r="D561" s="46"/>
    </row>
    <row r="562" spans="1:4" ht="15">
      <c r="A562" s="43"/>
      <c r="B562" s="44"/>
      <c r="C562" s="45"/>
      <c r="D562" s="46"/>
    </row>
    <row r="563" spans="1:4" ht="15">
      <c r="A563" s="43"/>
      <c r="B563" s="44"/>
      <c r="C563" s="45"/>
      <c r="D563" s="46"/>
    </row>
    <row r="564" spans="1:4" ht="15">
      <c r="A564" s="43"/>
      <c r="B564" s="44"/>
      <c r="C564" s="45"/>
      <c r="D564" s="46"/>
    </row>
    <row r="565" spans="1:4" ht="15">
      <c r="A565" s="43"/>
      <c r="B565" s="44"/>
      <c r="C565" s="45"/>
      <c r="D565" s="46"/>
    </row>
    <row r="566" spans="1:4" ht="15">
      <c r="A566" s="43"/>
      <c r="B566" s="44"/>
      <c r="C566" s="45"/>
      <c r="D566" s="46"/>
    </row>
    <row r="567" spans="1:4" ht="15">
      <c r="A567" s="42"/>
      <c r="B567" s="44"/>
      <c r="C567" s="45"/>
      <c r="D567" s="46"/>
    </row>
    <row r="568" spans="1:4" ht="15">
      <c r="A568" s="43"/>
      <c r="B568" s="44"/>
      <c r="C568" s="45"/>
      <c r="D568" s="46"/>
    </row>
    <row r="569" spans="1:4" ht="15">
      <c r="A569" s="43"/>
      <c r="B569" s="44"/>
      <c r="C569" s="45"/>
      <c r="D569" s="46"/>
    </row>
    <row r="570" spans="1:4" ht="15">
      <c r="A570" s="43"/>
      <c r="B570" s="44"/>
      <c r="C570" s="45"/>
      <c r="D570" s="46"/>
    </row>
    <row r="571" spans="1:4" ht="15">
      <c r="A571" s="43"/>
      <c r="B571" s="44"/>
      <c r="C571" s="45"/>
      <c r="D571" s="46"/>
    </row>
    <row r="572" spans="1:4" ht="15">
      <c r="A572" s="43"/>
      <c r="B572" s="44"/>
      <c r="C572" s="45"/>
      <c r="D572" s="46"/>
    </row>
    <row r="573" spans="1:4" ht="15">
      <c r="A573" s="43"/>
      <c r="B573" s="44"/>
      <c r="C573" s="45"/>
      <c r="D573" s="46"/>
    </row>
    <row r="574" spans="1:4" ht="15">
      <c r="A574" s="43"/>
      <c r="B574" s="44"/>
      <c r="C574" s="45"/>
      <c r="D574" s="46"/>
    </row>
    <row r="575" spans="1:4" ht="15">
      <c r="A575" s="43"/>
      <c r="B575" s="44"/>
      <c r="C575" s="45"/>
      <c r="D575" s="46"/>
    </row>
    <row r="576" spans="1:4" ht="15">
      <c r="A576" s="43"/>
      <c r="B576" s="44"/>
      <c r="C576" s="45"/>
      <c r="D576" s="46"/>
    </row>
    <row r="577" spans="1:4" ht="15">
      <c r="A577" s="43"/>
      <c r="B577" s="44"/>
      <c r="C577" s="45"/>
      <c r="D577" s="46"/>
    </row>
    <row r="578" spans="1:4" ht="15">
      <c r="A578" s="43"/>
      <c r="B578" s="44"/>
      <c r="C578" s="45"/>
      <c r="D578" s="46"/>
    </row>
    <row r="579" spans="1:4" ht="15">
      <c r="A579" s="42"/>
      <c r="B579" s="44"/>
      <c r="C579" s="45"/>
      <c r="D579" s="46"/>
    </row>
    <row r="580" spans="1:4" ht="15">
      <c r="A580" s="43"/>
      <c r="B580" s="44"/>
      <c r="C580" s="45"/>
      <c r="D580" s="46"/>
    </row>
    <row r="581" spans="1:4" ht="15">
      <c r="A581" s="43"/>
      <c r="B581" s="44"/>
      <c r="C581" s="45"/>
      <c r="D581" s="46"/>
    </row>
    <row r="582" spans="1:4" ht="15">
      <c r="A582" s="43"/>
      <c r="B582" s="44"/>
      <c r="C582" s="45"/>
      <c r="D582" s="46"/>
    </row>
    <row r="583" spans="1:4" ht="15">
      <c r="A583" s="43"/>
      <c r="B583" s="44"/>
      <c r="C583" s="45"/>
      <c r="D583" s="46"/>
    </row>
    <row r="584" spans="1:4" ht="15">
      <c r="A584" s="42"/>
      <c r="B584" s="44"/>
      <c r="C584" s="45"/>
      <c r="D584" s="46"/>
    </row>
    <row r="585" spans="1:4" ht="15">
      <c r="A585" s="42"/>
      <c r="B585" s="44"/>
      <c r="C585" s="45"/>
      <c r="D585" s="46"/>
    </row>
    <row r="586" spans="1:4" ht="15">
      <c r="A586" s="42"/>
      <c r="B586" s="44"/>
      <c r="C586" s="45"/>
      <c r="D586" s="46"/>
    </row>
    <row r="587" spans="1:4" ht="15">
      <c r="A587" s="44"/>
      <c r="B587" s="44"/>
      <c r="C587" s="45"/>
      <c r="D587" s="46"/>
    </row>
    <row r="588" spans="1:4" ht="15">
      <c r="A588" s="44"/>
      <c r="B588" s="44"/>
      <c r="C588" s="45"/>
      <c r="D588" s="46"/>
    </row>
    <row r="589" spans="1:4" ht="15">
      <c r="A589" s="43"/>
      <c r="B589" s="44"/>
      <c r="C589" s="45"/>
      <c r="D589" s="46"/>
    </row>
    <row r="590" spans="1:4" ht="15">
      <c r="A590" s="43"/>
      <c r="B590" s="44"/>
      <c r="C590" s="45"/>
      <c r="D590" s="46"/>
    </row>
    <row r="591" spans="1:4" ht="15">
      <c r="A591" s="43"/>
      <c r="B591" s="44"/>
      <c r="C591" s="45"/>
      <c r="D591" s="46"/>
    </row>
    <row r="592" spans="1:4" ht="15">
      <c r="A592" s="43"/>
      <c r="B592" s="44"/>
      <c r="C592" s="45"/>
      <c r="D592" s="46"/>
    </row>
    <row r="593" spans="1:4" ht="15">
      <c r="A593" s="43"/>
      <c r="B593" s="44"/>
      <c r="C593" s="45"/>
      <c r="D593" s="46"/>
    </row>
    <row r="594" spans="1:4" ht="15">
      <c r="A594" s="43"/>
      <c r="B594" s="44"/>
      <c r="C594" s="45"/>
      <c r="D594" s="46"/>
    </row>
    <row r="595" spans="1:4" ht="15">
      <c r="A595" s="43"/>
      <c r="B595" s="44"/>
      <c r="C595" s="45"/>
      <c r="D595" s="46"/>
    </row>
    <row r="596" spans="1:4" ht="15">
      <c r="A596" s="43"/>
      <c r="B596" s="44"/>
      <c r="C596" s="45"/>
      <c r="D596" s="46"/>
    </row>
    <row r="597" spans="1:4" ht="15">
      <c r="A597" s="43"/>
      <c r="B597" s="44"/>
      <c r="C597" s="45"/>
      <c r="D597" s="46"/>
    </row>
    <row r="598" spans="1:4" ht="15">
      <c r="A598" s="43"/>
      <c r="B598" s="44"/>
      <c r="C598" s="45"/>
      <c r="D598" s="46"/>
    </row>
    <row r="599" spans="1:4" ht="15">
      <c r="A599" s="43"/>
      <c r="B599" s="44"/>
      <c r="C599" s="45"/>
      <c r="D599" s="46"/>
    </row>
    <row r="600" spans="1:4" ht="15">
      <c r="A600" s="43"/>
      <c r="B600" s="44"/>
      <c r="C600" s="45"/>
      <c r="D600" s="46"/>
    </row>
    <row r="601" spans="1:4" ht="15">
      <c r="A601" s="43"/>
      <c r="B601" s="44"/>
      <c r="C601" s="45"/>
      <c r="D601" s="46"/>
    </row>
    <row r="602" spans="1:4" ht="15">
      <c r="A602" s="43"/>
      <c r="B602" s="44"/>
      <c r="C602" s="45"/>
      <c r="D602" s="46"/>
    </row>
    <row r="603" spans="1:4" ht="15">
      <c r="A603" s="43"/>
      <c r="B603" s="44"/>
      <c r="C603" s="45"/>
      <c r="D603" s="46"/>
    </row>
    <row r="604" spans="1:4" ht="15">
      <c r="A604" s="43"/>
      <c r="B604" s="44"/>
      <c r="C604" s="45"/>
      <c r="D604" s="46"/>
    </row>
    <row r="605" spans="1:4" ht="15">
      <c r="A605" s="42"/>
      <c r="B605" s="44"/>
      <c r="C605" s="45"/>
      <c r="D605" s="46"/>
    </row>
    <row r="606" spans="1:4" ht="15">
      <c r="A606" s="43"/>
      <c r="B606" s="44"/>
      <c r="C606" s="45"/>
      <c r="D606" s="46"/>
    </row>
    <row r="607" spans="1:4" ht="15">
      <c r="A607" s="43"/>
      <c r="B607" s="44"/>
      <c r="C607" s="45"/>
      <c r="D607" s="46"/>
    </row>
    <row r="608" spans="1:4" ht="15">
      <c r="A608" s="43"/>
      <c r="B608" s="44"/>
      <c r="C608" s="45"/>
      <c r="D608" s="46"/>
    </row>
    <row r="609" spans="1:4" ht="15">
      <c r="A609" s="43"/>
      <c r="B609" s="44"/>
      <c r="C609" s="45"/>
      <c r="D609" s="46"/>
    </row>
    <row r="610" spans="1:4" ht="15">
      <c r="A610" s="43"/>
      <c r="B610" s="44"/>
      <c r="C610" s="45"/>
      <c r="D610" s="46"/>
    </row>
    <row r="611" spans="1:4" ht="15">
      <c r="A611" s="43"/>
      <c r="B611" s="44"/>
      <c r="C611" s="45"/>
      <c r="D611" s="46"/>
    </row>
    <row r="612" spans="1:4" ht="15">
      <c r="A612" s="43"/>
      <c r="B612" s="44"/>
      <c r="C612" s="45"/>
      <c r="D612" s="46"/>
    </row>
    <row r="613" spans="1:4" ht="15">
      <c r="A613" s="43"/>
      <c r="B613" s="44"/>
      <c r="C613" s="45"/>
      <c r="D613" s="46"/>
    </row>
    <row r="614" spans="1:4" ht="15">
      <c r="A614" s="43"/>
      <c r="B614" s="44"/>
      <c r="C614" s="45"/>
      <c r="D614" s="46"/>
    </row>
    <row r="615" spans="1:4" ht="15">
      <c r="A615" s="43"/>
      <c r="B615" s="44"/>
      <c r="C615" s="45"/>
      <c r="D615" s="46"/>
    </row>
    <row r="616" spans="1:4" ht="15">
      <c r="A616" s="43"/>
      <c r="B616" s="44"/>
      <c r="C616" s="45"/>
      <c r="D616" s="46"/>
    </row>
    <row r="617" spans="1:4" ht="15">
      <c r="A617" s="43"/>
      <c r="B617" s="44"/>
      <c r="C617" s="45"/>
      <c r="D617" s="46"/>
    </row>
    <row r="618" spans="1:4" ht="15">
      <c r="A618" s="43"/>
      <c r="B618" s="44"/>
      <c r="C618" s="45"/>
      <c r="D618" s="46"/>
    </row>
    <row r="619" spans="1:4" ht="15">
      <c r="A619" s="43"/>
      <c r="B619" s="44"/>
      <c r="C619" s="45"/>
      <c r="D619" s="46"/>
    </row>
    <row r="620" spans="1:4" ht="15">
      <c r="A620" s="43"/>
      <c r="B620" s="44"/>
      <c r="C620" s="45"/>
      <c r="D620" s="46"/>
    </row>
    <row r="621" spans="1:4" ht="15">
      <c r="A621" s="43"/>
      <c r="B621" s="44"/>
      <c r="C621" s="45"/>
      <c r="D621" s="46"/>
    </row>
    <row r="622" spans="1:4" ht="15">
      <c r="A622" s="43"/>
      <c r="B622" s="44"/>
      <c r="C622" s="45"/>
      <c r="D622" s="46"/>
    </row>
    <row r="623" spans="1:4" ht="15">
      <c r="A623" s="43"/>
      <c r="B623" s="44"/>
      <c r="C623" s="44"/>
      <c r="D623" s="44"/>
    </row>
    <row r="624" spans="1:4" ht="15">
      <c r="A624" s="43"/>
      <c r="B624" s="44"/>
      <c r="C624" s="44"/>
      <c r="D624" s="44"/>
    </row>
    <row r="625" spans="1:4" ht="15">
      <c r="A625" s="43"/>
      <c r="B625" s="44"/>
      <c r="C625" s="45"/>
      <c r="D625" s="46"/>
    </row>
    <row r="626" spans="1:4" ht="15">
      <c r="A626" s="42"/>
      <c r="B626" s="44"/>
      <c r="C626" s="45"/>
      <c r="D626" s="46"/>
    </row>
    <row r="627" spans="1:4" ht="15">
      <c r="A627" s="43"/>
      <c r="B627" s="44"/>
      <c r="C627" s="45"/>
      <c r="D627" s="46"/>
    </row>
    <row r="628" spans="1:4" ht="15">
      <c r="A628" s="43"/>
      <c r="B628" s="44"/>
      <c r="C628" s="45"/>
      <c r="D628" s="46"/>
    </row>
    <row r="629" spans="1:4" ht="15">
      <c r="A629" s="43"/>
      <c r="B629" s="44"/>
      <c r="C629" s="45"/>
      <c r="D629" s="46"/>
    </row>
    <row r="630" spans="1:4" ht="15">
      <c r="A630" s="43"/>
      <c r="B630" s="44"/>
      <c r="C630" s="45"/>
      <c r="D630" s="46"/>
    </row>
    <row r="631" spans="1:4" ht="15">
      <c r="A631" s="43"/>
      <c r="B631" s="44"/>
      <c r="C631" s="45"/>
      <c r="D631" s="46"/>
    </row>
    <row r="632" spans="1:4" ht="15">
      <c r="A632" s="43"/>
      <c r="B632" s="44"/>
      <c r="C632" s="45"/>
      <c r="D632" s="46"/>
    </row>
    <row r="633" spans="1:4" ht="15">
      <c r="A633" s="43"/>
      <c r="B633" s="44"/>
      <c r="C633" s="45"/>
      <c r="D633" s="46"/>
    </row>
    <row r="634" spans="1:4" ht="15">
      <c r="A634" s="43"/>
      <c r="B634" s="44"/>
      <c r="C634" s="45"/>
      <c r="D634" s="46"/>
    </row>
    <row r="635" spans="1:4" ht="15">
      <c r="A635" s="43"/>
      <c r="B635" s="44"/>
      <c r="C635" s="45"/>
      <c r="D635" s="46"/>
    </row>
    <row r="636" spans="1:4" ht="15">
      <c r="A636" s="43"/>
      <c r="B636" s="44"/>
      <c r="C636" s="45"/>
      <c r="D636" s="46"/>
    </row>
    <row r="637" spans="1:4" ht="15">
      <c r="A637" s="43"/>
      <c r="B637" s="44"/>
      <c r="C637" s="45"/>
      <c r="D637" s="46"/>
    </row>
    <row r="638" spans="1:4" ht="15">
      <c r="A638" s="43"/>
      <c r="B638" s="44"/>
      <c r="C638" s="45"/>
      <c r="D638" s="46"/>
    </row>
    <row r="639" spans="1:4" ht="15">
      <c r="A639" s="43"/>
      <c r="B639" s="44"/>
      <c r="C639" s="45"/>
      <c r="D639" s="46"/>
    </row>
    <row r="640" spans="1:4" ht="15">
      <c r="A640" s="43"/>
      <c r="B640" s="44"/>
      <c r="C640" s="45"/>
      <c r="D640" s="46"/>
    </row>
    <row r="641" spans="1:4" ht="15">
      <c r="A641" s="43"/>
      <c r="B641" s="44"/>
      <c r="C641" s="45"/>
      <c r="D641" s="46"/>
    </row>
    <row r="642" spans="1:4" ht="15">
      <c r="A642" s="43"/>
      <c r="B642" s="44"/>
      <c r="C642" s="45"/>
      <c r="D642" s="46"/>
    </row>
    <row r="643" spans="1:4" ht="15">
      <c r="A643" s="43"/>
      <c r="B643" s="44"/>
      <c r="C643" s="45"/>
      <c r="D643" s="46"/>
    </row>
    <row r="644" spans="1:4" ht="15">
      <c r="A644" s="43"/>
      <c r="B644" s="44"/>
      <c r="C644" s="45"/>
      <c r="D644" s="46"/>
    </row>
    <row r="645" spans="1:4" ht="15">
      <c r="A645" s="43"/>
      <c r="B645" s="44"/>
      <c r="C645" s="45"/>
      <c r="D645" s="46"/>
    </row>
    <row r="646" spans="1:4" ht="15">
      <c r="A646" s="43"/>
      <c r="B646" s="44"/>
      <c r="C646" s="45"/>
      <c r="D646" s="46"/>
    </row>
    <row r="647" spans="1:4" ht="15">
      <c r="A647" s="43"/>
      <c r="B647" s="44"/>
      <c r="C647" s="45"/>
      <c r="D647" s="46"/>
    </row>
    <row r="648" spans="1:4" ht="15">
      <c r="A648" s="43"/>
      <c r="B648" s="44"/>
      <c r="C648" s="45"/>
      <c r="D648" s="46"/>
    </row>
    <row r="649" spans="1:4" ht="15">
      <c r="A649" s="43"/>
      <c r="B649" s="44"/>
      <c r="C649" s="45"/>
      <c r="D649" s="46"/>
    </row>
    <row r="650" spans="1:4" ht="15">
      <c r="A650" s="43"/>
      <c r="B650" s="44"/>
      <c r="C650" s="45"/>
      <c r="D650" s="46"/>
    </row>
    <row r="651" spans="1:4" ht="15">
      <c r="A651" s="43"/>
      <c r="B651" s="44"/>
      <c r="C651" s="45"/>
      <c r="D651" s="46"/>
    </row>
    <row r="652" spans="1:4" ht="15">
      <c r="A652" s="43"/>
      <c r="B652" s="44"/>
      <c r="C652" s="45"/>
      <c r="D652" s="46"/>
    </row>
    <row r="653" spans="1:4" ht="15">
      <c r="A653" s="43"/>
      <c r="B653" s="44"/>
      <c r="C653" s="45"/>
      <c r="D653" s="46"/>
    </row>
    <row r="654" spans="1:4" ht="15">
      <c r="A654" s="43"/>
      <c r="B654" s="44"/>
      <c r="C654" s="45"/>
      <c r="D654" s="46"/>
    </row>
    <row r="655" spans="1:4" ht="15">
      <c r="A655" s="43"/>
      <c r="B655" s="44"/>
      <c r="C655" s="45"/>
      <c r="D655" s="46"/>
    </row>
    <row r="656" spans="1:4" ht="15">
      <c r="A656" s="43"/>
      <c r="B656" s="44"/>
      <c r="C656" s="45"/>
      <c r="D656" s="46"/>
    </row>
    <row r="657" spans="1:4" ht="15">
      <c r="A657" s="43"/>
      <c r="B657" s="44"/>
      <c r="C657" s="45"/>
      <c r="D657" s="46"/>
    </row>
    <row r="658" spans="1:4" ht="15">
      <c r="A658" s="42"/>
      <c r="B658" s="44"/>
      <c r="C658" s="45"/>
      <c r="D658" s="46"/>
    </row>
    <row r="659" spans="1:4" ht="15">
      <c r="A659" s="43"/>
      <c r="B659" s="44"/>
      <c r="C659" s="45"/>
      <c r="D659" s="46"/>
    </row>
    <row r="660" spans="1:4" ht="15">
      <c r="A660" s="47"/>
      <c r="B660" s="44"/>
      <c r="C660" s="45"/>
      <c r="D660" s="46"/>
    </row>
    <row r="661" spans="1:4" ht="15">
      <c r="A661" s="43"/>
      <c r="B661" s="44"/>
      <c r="C661" s="45"/>
      <c r="D661" s="46"/>
    </row>
    <row r="662" spans="1:4" ht="15">
      <c r="A662" s="43"/>
      <c r="B662" s="44"/>
      <c r="C662" s="45"/>
      <c r="D662" s="46"/>
    </row>
    <row r="663" spans="1:4" ht="15">
      <c r="A663" s="43"/>
      <c r="B663" s="50"/>
      <c r="C663" s="45"/>
      <c r="D663" s="46"/>
    </row>
    <row r="664" spans="1:4" ht="15">
      <c r="A664" s="43"/>
      <c r="B664" s="44"/>
      <c r="C664" s="45"/>
      <c r="D664" s="46"/>
    </row>
    <row r="665" spans="1:4" ht="15">
      <c r="A665" s="43"/>
      <c r="B665" s="44"/>
      <c r="C665" s="45"/>
      <c r="D665" s="46"/>
    </row>
    <row r="666" spans="1:4" ht="15">
      <c r="A666" s="43"/>
      <c r="B666" s="44"/>
      <c r="C666" s="45"/>
      <c r="D666" s="46"/>
    </row>
    <row r="667" spans="1:4" ht="15">
      <c r="A667" s="43"/>
      <c r="B667" s="44"/>
      <c r="C667" s="45"/>
      <c r="D667" s="46"/>
    </row>
    <row r="668" spans="1:4" ht="15">
      <c r="A668" s="43"/>
      <c r="B668" s="44"/>
      <c r="C668" s="45"/>
      <c r="D668" s="46"/>
    </row>
    <row r="669" spans="1:4" ht="15">
      <c r="A669" s="43"/>
      <c r="B669" s="44"/>
      <c r="C669" s="45"/>
      <c r="D669" s="46"/>
    </row>
    <row r="670" spans="1:4" ht="15">
      <c r="A670" s="43"/>
      <c r="B670" s="44"/>
      <c r="C670" s="45"/>
      <c r="D670" s="46"/>
    </row>
    <row r="671" spans="1:4" ht="15">
      <c r="A671" s="43"/>
      <c r="B671" s="44"/>
      <c r="C671" s="45"/>
      <c r="D671" s="46"/>
    </row>
    <row r="672" spans="1:4" ht="15">
      <c r="A672" s="43"/>
      <c r="B672" s="44"/>
      <c r="C672" s="45"/>
      <c r="D672" s="46"/>
    </row>
    <row r="673" spans="1:4" ht="15">
      <c r="A673" s="43"/>
      <c r="B673" s="50"/>
      <c r="C673" s="45"/>
      <c r="D673" s="46"/>
    </row>
    <row r="674" spans="1:4" ht="15">
      <c r="A674" s="42"/>
      <c r="B674" s="44"/>
      <c r="C674" s="45"/>
      <c r="D674" s="46"/>
    </row>
    <row r="675" spans="1:4" ht="15">
      <c r="A675" s="43"/>
      <c r="B675" s="44"/>
      <c r="C675" s="45"/>
      <c r="D675" s="46"/>
    </row>
    <row r="676" spans="1:4" ht="15">
      <c r="A676" s="43"/>
      <c r="B676" s="44"/>
      <c r="C676" s="45"/>
      <c r="D676" s="46"/>
    </row>
    <row r="677" spans="1:4" ht="15">
      <c r="A677" s="43"/>
      <c r="B677" s="44"/>
      <c r="C677" s="45"/>
      <c r="D677" s="46"/>
    </row>
    <row r="678" spans="1:4" ht="15">
      <c r="A678" s="43"/>
      <c r="B678" s="44"/>
      <c r="C678" s="45"/>
      <c r="D678" s="46"/>
    </row>
    <row r="679" spans="1:4" ht="15">
      <c r="A679" s="43"/>
      <c r="B679" s="44"/>
      <c r="C679" s="45"/>
      <c r="D679" s="46"/>
    </row>
    <row r="680" spans="1:4" ht="15">
      <c r="A680" s="43"/>
      <c r="B680" s="44"/>
      <c r="C680" s="45"/>
      <c r="D680" s="46"/>
    </row>
    <row r="681" spans="1:4" ht="15">
      <c r="A681" s="43"/>
      <c r="B681" s="44"/>
      <c r="C681" s="45"/>
      <c r="D681" s="46"/>
    </row>
    <row r="682" spans="1:4" ht="15">
      <c r="A682" s="43"/>
      <c r="B682" s="44"/>
      <c r="C682" s="45"/>
      <c r="D682" s="46"/>
    </row>
    <row r="683" spans="1:4" ht="15">
      <c r="A683" s="43"/>
      <c r="B683" s="44"/>
      <c r="C683" s="45"/>
      <c r="D683" s="46"/>
    </row>
    <row r="684" spans="1:4" ht="15">
      <c r="A684" s="43"/>
      <c r="B684" s="44"/>
      <c r="C684" s="45"/>
      <c r="D684" s="46"/>
    </row>
    <row r="685" spans="1:4" ht="15">
      <c r="A685" s="43"/>
      <c r="B685" s="44"/>
      <c r="C685" s="45"/>
      <c r="D685" s="46"/>
    </row>
    <row r="686" spans="1:4" ht="15">
      <c r="A686" s="43"/>
      <c r="B686" s="44"/>
      <c r="C686" s="45"/>
      <c r="D686" s="46"/>
    </row>
    <row r="687" spans="1:4" ht="15">
      <c r="A687" s="43"/>
      <c r="B687" s="44"/>
      <c r="C687" s="45"/>
      <c r="D687" s="46"/>
    </row>
    <row r="688" spans="1:4" ht="15">
      <c r="A688" s="43"/>
      <c r="B688" s="44"/>
      <c r="C688" s="45"/>
      <c r="D688" s="46"/>
    </row>
    <row r="689" spans="1:4" ht="15">
      <c r="A689" s="43"/>
      <c r="B689" s="50"/>
      <c r="C689" s="45"/>
      <c r="D689" s="46"/>
    </row>
    <row r="690" spans="1:4" ht="15">
      <c r="A690" s="43"/>
      <c r="B690" s="44"/>
      <c r="C690" s="45"/>
      <c r="D690" s="46"/>
    </row>
    <row r="691" spans="1:4" ht="15">
      <c r="A691" s="43"/>
      <c r="B691" s="44"/>
      <c r="C691" s="45"/>
      <c r="D691" s="46"/>
    </row>
    <row r="692" spans="1:4" ht="15">
      <c r="A692" s="43"/>
      <c r="B692" s="44"/>
      <c r="C692" s="45"/>
      <c r="D692" s="46"/>
    </row>
    <row r="693" spans="1:4" ht="15">
      <c r="A693" s="43"/>
      <c r="B693" s="44"/>
      <c r="C693" s="45"/>
      <c r="D693" s="46"/>
    </row>
    <row r="694" spans="1:4" ht="15">
      <c r="A694" s="43"/>
      <c r="B694" s="44"/>
      <c r="C694" s="45"/>
      <c r="D694" s="46"/>
    </row>
    <row r="695" spans="1:4" ht="15">
      <c r="A695" s="43"/>
      <c r="B695" s="44"/>
      <c r="C695" s="45"/>
      <c r="D695" s="46"/>
    </row>
    <row r="696" spans="1:4" ht="15">
      <c r="A696" s="43"/>
      <c r="B696" s="44"/>
      <c r="C696" s="45"/>
      <c r="D696" s="46"/>
    </row>
    <row r="697" spans="1:4" ht="15">
      <c r="A697" s="43"/>
      <c r="B697" s="44"/>
      <c r="C697" s="45"/>
      <c r="D697" s="46"/>
    </row>
    <row r="698" spans="1:4" ht="15">
      <c r="A698" s="43"/>
      <c r="B698" s="44"/>
      <c r="C698" s="45"/>
      <c r="D698" s="46"/>
    </row>
    <row r="699" spans="1:4" ht="15">
      <c r="A699" s="43"/>
      <c r="B699" s="44"/>
      <c r="C699" s="45"/>
      <c r="D699" s="46"/>
    </row>
    <row r="700" spans="1:4" ht="15">
      <c r="A700" s="43"/>
      <c r="B700" s="44"/>
      <c r="C700" s="45"/>
      <c r="D700" s="46"/>
    </row>
    <row r="701" spans="1:4" ht="15">
      <c r="A701" s="43"/>
      <c r="B701" s="44"/>
      <c r="C701" s="45"/>
      <c r="D701" s="46"/>
    </row>
    <row r="702" spans="1:4" ht="15">
      <c r="A702" s="43"/>
      <c r="B702" s="44"/>
      <c r="C702" s="45"/>
      <c r="D702" s="46"/>
    </row>
    <row r="703" spans="1:4" ht="15">
      <c r="A703" s="42"/>
      <c r="B703" s="44"/>
      <c r="C703" s="45"/>
      <c r="D703" s="46"/>
    </row>
    <row r="704" spans="1:4" ht="15">
      <c r="A704" s="42"/>
      <c r="B704" s="44"/>
      <c r="C704" s="45"/>
      <c r="D704" s="46"/>
    </row>
    <row r="705" spans="1:4" ht="15">
      <c r="A705" s="43"/>
      <c r="B705" s="44"/>
      <c r="C705" s="45"/>
      <c r="D705" s="46"/>
    </row>
    <row r="706" spans="1:4" ht="15">
      <c r="A706" s="43"/>
      <c r="B706" s="44"/>
      <c r="C706" s="45"/>
      <c r="D706" s="46"/>
    </row>
    <row r="707" spans="1:4" ht="15">
      <c r="A707" s="43"/>
      <c r="B707" s="44"/>
      <c r="C707" s="45"/>
      <c r="D707" s="46"/>
    </row>
    <row r="708" spans="1:4" ht="15">
      <c r="A708" s="43"/>
      <c r="B708" s="44"/>
      <c r="C708" s="45"/>
      <c r="D708" s="46"/>
    </row>
    <row r="709" spans="1:4" ht="15">
      <c r="A709" s="43"/>
      <c r="B709" s="44"/>
      <c r="C709" s="45"/>
      <c r="D709" s="46"/>
    </row>
    <row r="710" spans="1:4" ht="15">
      <c r="A710" s="43"/>
      <c r="B710" s="44"/>
      <c r="C710" s="45"/>
      <c r="D710" s="46"/>
    </row>
    <row r="711" spans="1:4" ht="15">
      <c r="A711" s="43"/>
      <c r="B711" s="44"/>
      <c r="C711" s="45"/>
      <c r="D711" s="46"/>
    </row>
    <row r="712" spans="1:4" ht="15">
      <c r="A712" s="43"/>
      <c r="B712" s="44"/>
      <c r="C712" s="45"/>
      <c r="D712" s="46"/>
    </row>
    <row r="713" spans="1:4" ht="15">
      <c r="A713" s="43"/>
      <c r="B713" s="50"/>
      <c r="C713" s="45"/>
      <c r="D713" s="46"/>
    </row>
    <row r="714" spans="1:4" ht="15">
      <c r="A714" s="43"/>
      <c r="B714" s="44"/>
      <c r="C714" s="45"/>
      <c r="D714" s="46"/>
    </row>
    <row r="715" spans="1:4" ht="15">
      <c r="A715" s="43"/>
      <c r="B715" s="44"/>
      <c r="C715" s="45"/>
      <c r="D715" s="46"/>
    </row>
    <row r="716" spans="1:4" ht="15">
      <c r="A716" s="43"/>
      <c r="B716" s="44"/>
      <c r="C716" s="45"/>
      <c r="D716" s="46"/>
    </row>
    <row r="717" spans="1:4" ht="15">
      <c r="A717" s="43"/>
      <c r="B717" s="44"/>
      <c r="C717" s="45"/>
      <c r="D717" s="46"/>
    </row>
    <row r="718" spans="1:4" ht="15">
      <c r="A718" s="43"/>
      <c r="B718" s="44"/>
      <c r="C718" s="45"/>
      <c r="D718" s="46"/>
    </row>
    <row r="719" spans="1:4" ht="15">
      <c r="A719" s="43"/>
      <c r="B719" s="44"/>
      <c r="C719" s="45"/>
      <c r="D719" s="46"/>
    </row>
    <row r="720" spans="1:4" ht="15">
      <c r="A720" s="43"/>
      <c r="B720" s="44"/>
      <c r="C720" s="45"/>
      <c r="D720" s="46"/>
    </row>
    <row r="721" spans="1:4" ht="15">
      <c r="A721" s="43"/>
      <c r="B721" s="44"/>
      <c r="C721" s="45"/>
      <c r="D721" s="46"/>
    </row>
    <row r="722" spans="1:4" ht="15">
      <c r="A722" s="43"/>
      <c r="B722" s="44"/>
      <c r="C722" s="45"/>
      <c r="D722" s="46"/>
    </row>
    <row r="723" spans="1:4" ht="15">
      <c r="A723" s="43"/>
      <c r="B723" s="44"/>
      <c r="C723" s="45"/>
      <c r="D723" s="46"/>
    </row>
    <row r="724" spans="1:4" ht="15">
      <c r="A724" s="43"/>
      <c r="B724" s="44"/>
      <c r="C724" s="45"/>
      <c r="D724" s="46"/>
    </row>
    <row r="725" spans="1:4" ht="15">
      <c r="A725" s="43"/>
      <c r="B725" s="44"/>
      <c r="C725" s="45"/>
      <c r="D725" s="46"/>
    </row>
    <row r="726" spans="1:4" ht="15">
      <c r="A726" s="43"/>
      <c r="B726" s="44"/>
      <c r="C726" s="45"/>
      <c r="D726" s="46"/>
    </row>
    <row r="727" spans="1:4" ht="15">
      <c r="A727" s="43"/>
      <c r="B727" s="44"/>
      <c r="C727" s="45"/>
      <c r="D727" s="46"/>
    </row>
    <row r="728" spans="1:4" ht="15">
      <c r="A728" s="43"/>
      <c r="B728" s="44"/>
      <c r="C728" s="45"/>
      <c r="D728" s="46"/>
    </row>
    <row r="729" spans="1:4" ht="15">
      <c r="A729" s="43"/>
      <c r="B729" s="44"/>
      <c r="C729" s="45"/>
      <c r="D729" s="46"/>
    </row>
    <row r="730" spans="1:4" ht="15">
      <c r="A730" s="43"/>
      <c r="B730" s="44"/>
      <c r="C730" s="45"/>
      <c r="D730" s="46"/>
    </row>
    <row r="731" spans="1:4" ht="15">
      <c r="A731" s="43"/>
      <c r="B731" s="44"/>
      <c r="C731" s="45"/>
      <c r="D731" s="46"/>
    </row>
    <row r="732" spans="1:4" ht="15">
      <c r="A732" s="43"/>
      <c r="B732" s="44"/>
      <c r="C732" s="45"/>
      <c r="D732" s="46"/>
    </row>
    <row r="733" spans="1:4" ht="15">
      <c r="A733" s="43"/>
      <c r="B733" s="44"/>
      <c r="C733" s="45"/>
      <c r="D733" s="46"/>
    </row>
    <row r="734" spans="1:4" ht="15">
      <c r="A734" s="43"/>
      <c r="B734" s="44"/>
      <c r="C734" s="45"/>
      <c r="D734" s="46"/>
    </row>
    <row r="735" spans="1:4" ht="15">
      <c r="A735" s="43"/>
      <c r="B735" s="44"/>
      <c r="C735" s="45"/>
      <c r="D735" s="46"/>
    </row>
    <row r="736" spans="1:4" ht="15">
      <c r="A736" s="43"/>
      <c r="B736" s="44"/>
      <c r="C736" s="45"/>
      <c r="D736" s="46"/>
    </row>
    <row r="737" spans="1:4" ht="15">
      <c r="A737" s="43"/>
      <c r="B737" s="44"/>
      <c r="C737" s="45"/>
      <c r="D737" s="46"/>
    </row>
    <row r="738" spans="1:4" ht="15">
      <c r="A738" s="43"/>
      <c r="B738" s="44"/>
      <c r="C738" s="45"/>
      <c r="D738" s="46"/>
    </row>
    <row r="739" spans="1:4" ht="15">
      <c r="A739" s="43"/>
      <c r="B739" s="44"/>
      <c r="C739" s="45"/>
      <c r="D739" s="46"/>
    </row>
    <row r="740" spans="1:4" ht="15">
      <c r="A740" s="43"/>
      <c r="B740" s="44"/>
      <c r="C740" s="45"/>
      <c r="D740" s="46"/>
    </row>
    <row r="741" spans="1:4" ht="15">
      <c r="A741" s="43"/>
      <c r="B741" s="44"/>
      <c r="C741" s="45"/>
      <c r="D741" s="46"/>
    </row>
    <row r="742" spans="1:4" ht="15">
      <c r="A742" s="43"/>
      <c r="B742" s="44"/>
      <c r="C742" s="45"/>
      <c r="D742" s="46"/>
    </row>
    <row r="743" spans="1:4" ht="15">
      <c r="A743" s="43"/>
      <c r="B743" s="50"/>
      <c r="C743" s="45"/>
      <c r="D743" s="46"/>
    </row>
    <row r="744" spans="1:4" ht="15">
      <c r="A744" s="43"/>
      <c r="B744" s="44"/>
      <c r="C744" s="45"/>
      <c r="D744" s="46"/>
    </row>
    <row r="745" spans="1:4" ht="15">
      <c r="A745" s="43"/>
      <c r="B745" s="50"/>
      <c r="C745" s="45"/>
      <c r="D745" s="46"/>
    </row>
    <row r="746" spans="1:4" ht="15">
      <c r="A746" s="43"/>
      <c r="B746" s="51"/>
      <c r="C746" s="45"/>
      <c r="D746" s="46"/>
    </row>
    <row r="747" spans="1:4" ht="15">
      <c r="A747" s="43"/>
      <c r="B747" s="44"/>
      <c r="C747" s="45"/>
      <c r="D747" s="46"/>
    </row>
    <row r="748" spans="1:4" ht="15">
      <c r="A748" s="43"/>
      <c r="B748" s="44"/>
      <c r="C748" s="45"/>
      <c r="D748" s="46"/>
    </row>
    <row r="749" spans="1:4" ht="15">
      <c r="A749" s="42"/>
      <c r="B749" s="44"/>
      <c r="C749" s="45"/>
      <c r="D749" s="46"/>
    </row>
    <row r="750" spans="1:4" ht="15">
      <c r="A750" s="42"/>
      <c r="B750" s="44"/>
      <c r="C750" s="45"/>
      <c r="D750" s="46"/>
    </row>
    <row r="751" spans="1:4" ht="15">
      <c r="A751" s="42"/>
      <c r="B751" s="50"/>
      <c r="C751" s="45"/>
      <c r="D751" s="46"/>
    </row>
    <row r="752" spans="1:4" ht="15">
      <c r="A752" s="42"/>
      <c r="B752" s="44"/>
      <c r="C752" s="45"/>
      <c r="D752" s="46"/>
    </row>
    <row r="753" spans="1:4" ht="15">
      <c r="A753" s="43"/>
      <c r="B753" s="44"/>
      <c r="C753" s="45"/>
      <c r="D753" s="46"/>
    </row>
    <row r="754" spans="1:4" ht="15">
      <c r="A754" s="43"/>
      <c r="B754" s="44"/>
      <c r="C754" s="45"/>
      <c r="D754" s="46"/>
    </row>
    <row r="755" spans="1:4" ht="15">
      <c r="A755" s="43"/>
      <c r="B755" s="44"/>
      <c r="C755" s="45"/>
      <c r="D755" s="46"/>
    </row>
    <row r="756" spans="1:4" ht="15">
      <c r="A756" s="43"/>
      <c r="B756" s="44"/>
      <c r="C756" s="45"/>
      <c r="D756" s="46"/>
    </row>
    <row r="757" spans="1:4" ht="15">
      <c r="A757" s="43"/>
      <c r="B757" s="44"/>
      <c r="C757" s="45"/>
      <c r="D757" s="46"/>
    </row>
    <row r="758" spans="1:4" ht="15">
      <c r="A758" s="43"/>
      <c r="B758" s="44"/>
      <c r="C758" s="45"/>
      <c r="D758" s="46"/>
    </row>
    <row r="759" spans="1:4" ht="15">
      <c r="A759" s="43"/>
      <c r="B759" s="44"/>
      <c r="C759" s="45"/>
      <c r="D759" s="46"/>
    </row>
    <row r="760" spans="1:4" ht="15">
      <c r="A760" s="43"/>
      <c r="B760" s="44"/>
      <c r="C760" s="45"/>
      <c r="D760" s="46"/>
    </row>
    <row r="761" spans="1:4" ht="15">
      <c r="A761" s="43"/>
      <c r="B761" s="44"/>
      <c r="C761" s="45"/>
      <c r="D761" s="46"/>
    </row>
    <row r="762" spans="1:4" ht="15">
      <c r="A762" s="43"/>
      <c r="B762" s="44"/>
      <c r="C762" s="45"/>
      <c r="D762" s="46"/>
    </row>
    <row r="763" spans="1:4" ht="15">
      <c r="A763" s="43"/>
      <c r="B763" s="44"/>
      <c r="C763" s="45"/>
      <c r="D763" s="46"/>
    </row>
    <row r="764" spans="1:4" ht="15">
      <c r="A764" s="43"/>
      <c r="B764" s="44"/>
      <c r="C764" s="45"/>
      <c r="D764" s="46"/>
    </row>
    <row r="765" spans="1:4" ht="15">
      <c r="A765" s="43"/>
      <c r="B765" s="44"/>
      <c r="C765" s="45"/>
      <c r="D765" s="46"/>
    </row>
    <row r="766" spans="1:4" ht="15">
      <c r="A766" s="43"/>
      <c r="B766" s="44"/>
      <c r="C766" s="45"/>
      <c r="D766" s="46"/>
    </row>
    <row r="767" spans="1:4" ht="15">
      <c r="A767" s="43"/>
      <c r="B767" s="44"/>
      <c r="C767" s="45"/>
      <c r="D767" s="46"/>
    </row>
    <row r="768" spans="1:4" ht="15">
      <c r="A768" s="43"/>
      <c r="B768" s="44"/>
      <c r="C768" s="45"/>
      <c r="D768" s="46"/>
    </row>
    <row r="769" spans="1:4" ht="15">
      <c r="A769" s="43"/>
      <c r="B769" s="44"/>
      <c r="C769" s="45"/>
      <c r="D769" s="46"/>
    </row>
    <row r="770" spans="1:4" ht="15">
      <c r="A770" s="43"/>
      <c r="B770" s="44"/>
      <c r="C770" s="45"/>
      <c r="D770" s="46"/>
    </row>
    <row r="771" spans="1:4" ht="15">
      <c r="A771" s="43"/>
      <c r="B771" s="44"/>
      <c r="C771" s="45"/>
      <c r="D771" s="46"/>
    </row>
    <row r="772" spans="1:4" ht="15">
      <c r="A772" s="43"/>
      <c r="B772" s="44"/>
      <c r="C772" s="45"/>
      <c r="D772" s="46"/>
    </row>
    <row r="773" spans="1:4" ht="15">
      <c r="A773" s="43"/>
      <c r="B773" s="44"/>
      <c r="C773" s="45"/>
      <c r="D773" s="46"/>
    </row>
    <row r="774" spans="1:4" ht="15">
      <c r="A774" s="43"/>
      <c r="B774" s="44"/>
      <c r="C774" s="45"/>
      <c r="D774" s="46"/>
    </row>
    <row r="775" spans="1:4" ht="15">
      <c r="A775" s="43"/>
      <c r="B775" s="44"/>
      <c r="C775" s="45"/>
      <c r="D775" s="46"/>
    </row>
    <row r="776" spans="1:4" ht="15">
      <c r="A776" s="43"/>
      <c r="B776" s="44"/>
      <c r="C776" s="45"/>
      <c r="D776" s="46"/>
    </row>
    <row r="777" spans="1:4" ht="15">
      <c r="A777" s="43"/>
      <c r="B777" s="44"/>
      <c r="C777" s="45"/>
      <c r="D777" s="46"/>
    </row>
    <row r="778" spans="1:4" ht="15">
      <c r="A778" s="43"/>
      <c r="B778" s="44"/>
      <c r="C778" s="45"/>
      <c r="D778" s="46"/>
    </row>
    <row r="779" spans="1:4" ht="15">
      <c r="A779" s="43"/>
      <c r="B779" s="44"/>
      <c r="C779" s="45"/>
      <c r="D779" s="46"/>
    </row>
    <row r="780" spans="1:4" ht="15">
      <c r="A780" s="43"/>
      <c r="B780" s="44"/>
      <c r="C780" s="45"/>
      <c r="D780" s="46"/>
    </row>
    <row r="781" spans="1:4" ht="15">
      <c r="A781" s="43"/>
      <c r="B781" s="44"/>
      <c r="C781" s="45"/>
      <c r="D781" s="46"/>
    </row>
    <row r="782" spans="1:4" ht="15">
      <c r="A782" s="43"/>
      <c r="B782" s="44"/>
      <c r="C782" s="45"/>
      <c r="D782" s="46"/>
    </row>
    <row r="783" spans="1:4" ht="15">
      <c r="A783" s="42"/>
      <c r="B783" s="44"/>
      <c r="C783" s="45"/>
      <c r="D783" s="46"/>
    </row>
    <row r="784" spans="1:4" ht="15">
      <c r="A784" s="42"/>
      <c r="B784" s="44"/>
      <c r="C784" s="45"/>
      <c r="D784" s="46"/>
    </row>
    <row r="785" spans="1:4" ht="15">
      <c r="A785" s="42"/>
      <c r="B785" s="44"/>
      <c r="C785" s="45"/>
      <c r="D785" s="46"/>
    </row>
    <row r="786" spans="1:4" ht="15">
      <c r="A786" s="42"/>
      <c r="B786" s="44"/>
      <c r="C786" s="45"/>
      <c r="D786" s="46"/>
    </row>
    <row r="787" spans="1:4" ht="15">
      <c r="A787" s="42"/>
      <c r="B787" s="44"/>
      <c r="C787" s="45"/>
      <c r="D787" s="46"/>
    </row>
    <row r="788" spans="1:4" ht="15">
      <c r="A788" s="42"/>
      <c r="B788" s="44"/>
      <c r="C788" s="45"/>
      <c r="D788" s="46"/>
    </row>
    <row r="789" spans="1:4" ht="15">
      <c r="A789" s="42"/>
      <c r="B789" s="44"/>
      <c r="C789" s="45"/>
      <c r="D789" s="46"/>
    </row>
    <row r="790" spans="1:4" ht="15">
      <c r="A790" s="42"/>
      <c r="B790" s="44"/>
      <c r="C790" s="45"/>
      <c r="D790" s="46"/>
    </row>
    <row r="791" spans="1:4" ht="15">
      <c r="A791" s="42"/>
      <c r="B791" s="44"/>
      <c r="C791" s="45"/>
      <c r="D791" s="46"/>
    </row>
    <row r="792" spans="1:4" ht="15">
      <c r="A792" s="42"/>
      <c r="B792" s="44"/>
      <c r="C792" s="45"/>
      <c r="D792" s="46"/>
    </row>
    <row r="793" spans="1:4" ht="15">
      <c r="A793" s="42"/>
      <c r="B793" s="44"/>
      <c r="C793" s="45"/>
      <c r="D793" s="46"/>
    </row>
    <row r="794" spans="1:4" ht="15">
      <c r="A794" s="42"/>
      <c r="B794" s="44"/>
      <c r="C794" s="45"/>
      <c r="D794" s="46"/>
    </row>
    <row r="795" spans="1:4" ht="15">
      <c r="A795" s="42"/>
      <c r="B795" s="44"/>
      <c r="C795" s="45"/>
      <c r="D795" s="46"/>
    </row>
    <row r="796" spans="1:4" ht="15">
      <c r="A796" s="43"/>
      <c r="B796" s="44"/>
      <c r="C796" s="45"/>
      <c r="D796" s="46"/>
    </row>
    <row r="797" spans="1:4" ht="15">
      <c r="A797" s="43"/>
      <c r="B797" s="44"/>
      <c r="C797" s="45"/>
      <c r="D797" s="46"/>
    </row>
    <row r="798" spans="1:4" ht="15">
      <c r="A798" s="43"/>
      <c r="B798" s="44"/>
      <c r="C798" s="45"/>
      <c r="D798" s="46"/>
    </row>
    <row r="799" spans="1:4" ht="15">
      <c r="A799" s="43"/>
      <c r="B799" s="44"/>
      <c r="C799" s="45"/>
      <c r="D799" s="46"/>
    </row>
    <row r="800" spans="1:4" ht="15">
      <c r="A800" s="43"/>
      <c r="B800" s="44"/>
      <c r="C800" s="45"/>
      <c r="D800" s="46"/>
    </row>
    <row r="801" spans="1:4" ht="15">
      <c r="A801" s="43"/>
      <c r="B801" s="44"/>
      <c r="C801" s="45"/>
      <c r="D801" s="46"/>
    </row>
    <row r="802" spans="1:4" ht="15">
      <c r="A802" s="43"/>
      <c r="B802" s="50"/>
      <c r="C802" s="45"/>
      <c r="D802" s="46"/>
    </row>
    <row r="803" spans="1:4" ht="15">
      <c r="A803" s="43"/>
      <c r="B803" s="51"/>
      <c r="C803" s="45"/>
      <c r="D803" s="46"/>
    </row>
    <row r="804" spans="1:4" ht="15">
      <c r="A804" s="43"/>
      <c r="B804" s="44"/>
      <c r="C804" s="45"/>
      <c r="D804" s="46"/>
    </row>
    <row r="805" spans="1:4" ht="15">
      <c r="A805" s="43"/>
      <c r="B805" s="51"/>
      <c r="C805" s="45"/>
      <c r="D805" s="46"/>
    </row>
    <row r="806" spans="1:4" ht="15">
      <c r="A806" s="43"/>
      <c r="B806" s="44"/>
      <c r="C806" s="45"/>
      <c r="D806" s="46"/>
    </row>
    <row r="807" spans="1:4" ht="15">
      <c r="A807" s="43"/>
      <c r="B807" s="44"/>
      <c r="C807" s="45"/>
      <c r="D807" s="46"/>
    </row>
    <row r="808" spans="1:4" ht="15">
      <c r="A808" s="43"/>
      <c r="B808" s="44"/>
      <c r="C808" s="45"/>
      <c r="D808" s="46"/>
    </row>
    <row r="809" spans="1:4" ht="15">
      <c r="A809" s="43"/>
      <c r="B809" s="44"/>
      <c r="C809" s="45"/>
      <c r="D809" s="46"/>
    </row>
    <row r="810" spans="1:4" ht="15">
      <c r="A810" s="43"/>
      <c r="B810" s="44"/>
      <c r="C810" s="45"/>
      <c r="D810" s="46"/>
    </row>
    <row r="811" spans="1:4" ht="15">
      <c r="A811" s="43"/>
      <c r="B811" s="44"/>
      <c r="C811" s="45"/>
      <c r="D811" s="46"/>
    </row>
    <row r="812" spans="1:4" ht="15">
      <c r="A812" s="43"/>
      <c r="B812" s="44"/>
      <c r="C812" s="45"/>
      <c r="D812" s="46"/>
    </row>
    <row r="813" spans="1:4" ht="15">
      <c r="A813" s="43"/>
      <c r="B813" s="44"/>
      <c r="C813" s="45"/>
      <c r="D813" s="46"/>
    </row>
    <row r="814" spans="1:4" ht="15">
      <c r="A814" s="43"/>
      <c r="B814" s="44"/>
      <c r="C814" s="45"/>
      <c r="D814" s="46"/>
    </row>
    <row r="815" spans="1:4" ht="15">
      <c r="A815" s="43"/>
      <c r="B815" s="44"/>
      <c r="C815" s="45"/>
      <c r="D815" s="46"/>
    </row>
    <row r="816" spans="1:4" ht="15">
      <c r="A816" s="43"/>
      <c r="B816" s="44"/>
      <c r="C816" s="45"/>
      <c r="D816" s="46"/>
    </row>
    <row r="817" spans="1:4" ht="15">
      <c r="A817" s="43"/>
      <c r="B817" s="44"/>
      <c r="C817" s="45"/>
      <c r="D817" s="46"/>
    </row>
    <row r="818" spans="1:4" ht="15">
      <c r="A818" s="43"/>
      <c r="B818" s="44"/>
      <c r="C818" s="45"/>
      <c r="D818" s="46"/>
    </row>
    <row r="819" spans="1:4" ht="15">
      <c r="A819" s="43"/>
      <c r="B819" s="44"/>
      <c r="C819" s="45"/>
      <c r="D819" s="46"/>
    </row>
    <row r="820" spans="1:4" ht="15">
      <c r="A820" s="43"/>
      <c r="B820" s="44"/>
      <c r="C820" s="45"/>
      <c r="D820" s="46"/>
    </row>
    <row r="821" spans="1:4" ht="15">
      <c r="A821" s="43"/>
      <c r="B821" s="44"/>
      <c r="C821" s="45"/>
      <c r="D821" s="46"/>
    </row>
    <row r="822" spans="1:4" ht="15">
      <c r="A822" s="43"/>
      <c r="B822" s="44"/>
      <c r="C822" s="45"/>
      <c r="D822" s="46"/>
    </row>
    <row r="823" spans="1:4" ht="15">
      <c r="A823" s="43"/>
      <c r="B823" s="44"/>
      <c r="C823" s="45"/>
      <c r="D823" s="46"/>
    </row>
    <row r="824" spans="1:4" ht="15">
      <c r="A824" s="43"/>
      <c r="B824" s="44"/>
      <c r="C824" s="45"/>
      <c r="D824" s="46"/>
    </row>
    <row r="825" spans="1:4" ht="15">
      <c r="A825" s="43"/>
      <c r="B825" s="44"/>
      <c r="C825" s="45"/>
      <c r="D825" s="46"/>
    </row>
    <row r="826" spans="1:4" ht="15">
      <c r="A826" s="43"/>
      <c r="B826" s="44"/>
      <c r="C826" s="45"/>
      <c r="D826" s="46"/>
    </row>
    <row r="827" spans="1:4" ht="15">
      <c r="A827" s="43"/>
      <c r="B827" s="44"/>
      <c r="C827" s="45"/>
      <c r="D827" s="46"/>
    </row>
    <row r="828" spans="2:4" ht="15">
      <c r="B828" s="44"/>
      <c r="C828" s="45"/>
      <c r="D828" s="46"/>
    </row>
    <row r="829" spans="2:4" ht="15">
      <c r="B829" s="44"/>
      <c r="C829" s="45"/>
      <c r="D829" s="46"/>
    </row>
    <row r="830" spans="2:4" ht="15">
      <c r="B830" s="44"/>
      <c r="C830" s="45"/>
      <c r="D830" s="46"/>
    </row>
    <row r="831" spans="2:4" ht="15">
      <c r="B831" s="44"/>
      <c r="C831" s="45"/>
      <c r="D831" s="46"/>
    </row>
    <row r="832" spans="2:4" ht="15">
      <c r="B832" s="44"/>
      <c r="C832" s="45"/>
      <c r="D832" s="46"/>
    </row>
    <row r="833" spans="2:4" ht="15">
      <c r="B833" s="44"/>
      <c r="C833" s="45"/>
      <c r="D833" s="46"/>
    </row>
    <row r="834" spans="2:4" ht="15">
      <c r="B834" s="44"/>
      <c r="C834" s="45"/>
      <c r="D834" s="46"/>
    </row>
    <row r="835" spans="2:4" ht="15">
      <c r="B835" s="44"/>
      <c r="C835" s="45"/>
      <c r="D835" s="46"/>
    </row>
    <row r="836" spans="2:4" ht="15">
      <c r="B836" s="44"/>
      <c r="C836" s="45"/>
      <c r="D836" s="46"/>
    </row>
    <row r="837" spans="2:4" ht="15">
      <c r="B837" s="44"/>
      <c r="C837" s="45"/>
      <c r="D837" s="46"/>
    </row>
    <row r="838" spans="2:4" ht="15">
      <c r="B838" s="44"/>
      <c r="C838" s="45"/>
      <c r="D838" s="46"/>
    </row>
    <row r="839" spans="2:4" ht="15">
      <c r="B839" s="44"/>
      <c r="C839" s="45"/>
      <c r="D839" s="46"/>
    </row>
    <row r="840" spans="2:7" ht="15">
      <c r="B840" s="44"/>
      <c r="C840" s="45"/>
      <c r="D840" s="46"/>
      <c r="G840"/>
    </row>
    <row r="841" spans="2:4" ht="15">
      <c r="B841" s="44"/>
      <c r="C841" s="45"/>
      <c r="D841" s="46"/>
    </row>
    <row r="842" spans="2:4" ht="15">
      <c r="B842" s="44"/>
      <c r="C842" s="45"/>
      <c r="D842" s="46"/>
    </row>
    <row r="843" spans="2:4" ht="15">
      <c r="B843" s="44"/>
      <c r="C843" s="45"/>
      <c r="D843" s="46"/>
    </row>
    <row r="844" spans="2:4" ht="15">
      <c r="B844" s="44"/>
      <c r="C844" s="45"/>
      <c r="D844" s="46"/>
    </row>
    <row r="845" spans="2:4" ht="15">
      <c r="B845" s="44"/>
      <c r="C845" s="45"/>
      <c r="D845" s="46"/>
    </row>
    <row r="846" spans="2:4" ht="15">
      <c r="B846" s="44"/>
      <c r="C846" s="45"/>
      <c r="D846" s="46"/>
    </row>
    <row r="847" spans="2:4" ht="15">
      <c r="B847" s="44"/>
      <c r="C847" s="45"/>
      <c r="D847" s="46"/>
    </row>
    <row r="848" spans="2:4" ht="15">
      <c r="B848" s="44"/>
      <c r="C848" s="45"/>
      <c r="D848" s="46"/>
    </row>
    <row r="849" spans="2:4" ht="15">
      <c r="B849" s="44"/>
      <c r="C849" s="45"/>
      <c r="D849" s="46"/>
    </row>
    <row r="850" spans="2:4" ht="15">
      <c r="B850" s="44"/>
      <c r="C850" s="45"/>
      <c r="D850" s="46"/>
    </row>
    <row r="851" spans="2:4" ht="15">
      <c r="B851" s="44"/>
      <c r="C851" s="45"/>
      <c r="D851" s="46"/>
    </row>
    <row r="852" spans="2:4" ht="15">
      <c r="B852" s="44"/>
      <c r="C852" s="45"/>
      <c r="D852" s="46"/>
    </row>
    <row r="853" spans="2:4" ht="15">
      <c r="B853" s="44"/>
      <c r="C853" s="45"/>
      <c r="D853" s="46"/>
    </row>
    <row r="854" spans="2:4" ht="15">
      <c r="B854" s="44"/>
      <c r="C854" s="45"/>
      <c r="D854" s="46"/>
    </row>
    <row r="855" spans="2:4" ht="15">
      <c r="B855" s="44"/>
      <c r="C855" s="45"/>
      <c r="D855" s="46"/>
    </row>
    <row r="856" spans="2:4" ht="15">
      <c r="B856" s="44"/>
      <c r="C856" s="45"/>
      <c r="D856" s="46"/>
    </row>
    <row r="857" spans="2:4" ht="15">
      <c r="B857" s="44"/>
      <c r="C857" s="45"/>
      <c r="D857" s="46"/>
    </row>
    <row r="858" spans="2:4" ht="15">
      <c r="B858" s="44"/>
      <c r="C858" s="45"/>
      <c r="D858" s="46"/>
    </row>
    <row r="859" spans="2:4" ht="15">
      <c r="B859" s="44"/>
      <c r="C859" s="45"/>
      <c r="D859" s="46"/>
    </row>
    <row r="860" spans="2:4" ht="15">
      <c r="B860" s="44"/>
      <c r="C860" s="45"/>
      <c r="D860" s="46"/>
    </row>
    <row r="861" spans="2:4" ht="15">
      <c r="B861" s="50"/>
      <c r="C861" s="45"/>
      <c r="D861" s="46"/>
    </row>
    <row r="862" spans="2:4" ht="15">
      <c r="B862" s="44"/>
      <c r="C862" s="45"/>
      <c r="D862" s="46"/>
    </row>
    <row r="863" spans="2:4" ht="15">
      <c r="B863" s="44"/>
      <c r="C863" s="45"/>
      <c r="D863" s="46"/>
    </row>
  </sheetData>
  <sheetProtection/>
  <conditionalFormatting sqref="D625:D863 D319:D622 E137:E318 D103:D136 C42:C102">
    <cfRule type="cellIs" priority="1" dxfId="3" operator="greaterThanOrEqual" stopIfTrue="1">
      <formula>5</formula>
    </cfRule>
    <cfRule type="cellIs" priority="2" dxfId="4" operator="between" stopIfTrue="1">
      <formula>1</formula>
      <formula>5</formula>
    </cfRule>
    <cfRule type="cellIs" priority="3" dxfId="5" operator="between" stopIfTrue="1">
      <formula>0.5</formula>
      <formula>1</formula>
    </cfRule>
  </conditionalFormatting>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Neptune and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100-300 RCBRA risk calculations</dc:title>
  <dc:subject/>
  <dc:creator>Ralph Perona</dc:creator>
  <cp:keywords/>
  <dc:description/>
  <cp:lastModifiedBy> Ralph Perona</cp:lastModifiedBy>
  <cp:lastPrinted>2009-05-29T15:42:11Z</cp:lastPrinted>
  <dcterms:created xsi:type="dcterms:W3CDTF">1998-08-06T17:17:46Z</dcterms:created>
  <dcterms:modified xsi:type="dcterms:W3CDTF">2011-04-14T22:19:53Z</dcterms:modified>
  <cp:category/>
  <cp:version/>
  <cp:contentType/>
  <cp:contentStatus/>
</cp:coreProperties>
</file>